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96a272b31aaf082/Documents/Documentos/St James Purch 2026/"/>
    </mc:Choice>
  </mc:AlternateContent>
  <xr:revisionPtr revIDLastSave="0" documentId="8_{2A13E850-1A0A-41D2-8D6D-4AD884FCB347}" xr6:coauthVersionLast="47" xr6:coauthVersionMax="47" xr10:uidLastSave="{00000000-0000-0000-0000-000000000000}"/>
  <bookViews>
    <workbookView xWindow="-120" yWindow="-120" windowWidth="29040" windowHeight="15720" tabRatio="792" firstSheet="2" activeTab="2" xr2:uid="{00000000-000D-0000-FFFF-FFFF00000000}"/>
  </bookViews>
  <sheets>
    <sheet name="Ability to Repay" sheetId="21" r:id="rId1"/>
    <sheet name="Assets &amp; Reserves" sheetId="37" r:id="rId2"/>
    <sheet name="Income (2)" sheetId="38" r:id="rId3"/>
    <sheet name="Income" sheetId="27" r:id="rId4"/>
    <sheet name="Enter Company   " sheetId="20" state="hidden" r:id="rId5"/>
    <sheet name="REO" sheetId="31" r:id="rId6"/>
    <sheet name="Gifts" sheetId="34" r:id="rId7"/>
  </sheets>
  <definedNames>
    <definedName name="_xlnm.Print_Area" localSheetId="0">'Ability to Repay'!$A$1:$J$53</definedName>
    <definedName name="_xlnm.Print_Area" localSheetId="3">Income!$A$1:$F$59</definedName>
    <definedName name="_xlnm.Print_Area" localSheetId="2">'Income (2)'!$A$1:$F$59</definedName>
    <definedName name="State" localSheetId="6">#REF!</definedName>
    <definedName name="State" localSheetId="3">#REF!</definedName>
    <definedName name="State" localSheetId="2">#REF!</definedName>
    <definedName name="St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38" l="1"/>
  <c r="G50" i="38" s="1"/>
  <c r="G47" i="38"/>
  <c r="G46" i="38"/>
  <c r="G45" i="38"/>
  <c r="G44" i="38"/>
  <c r="G43" i="38"/>
  <c r="G19" i="38"/>
  <c r="G18" i="38"/>
  <c r="G17" i="38"/>
  <c r="G16" i="38"/>
  <c r="C11" i="38"/>
  <c r="G15" i="38" s="1"/>
  <c r="C3" i="38"/>
  <c r="B3" i="38"/>
  <c r="E2" i="38"/>
  <c r="B2" i="38"/>
  <c r="A17" i="34"/>
  <c r="A6" i="34"/>
  <c r="C11" i="27"/>
  <c r="G20" i="38" l="1"/>
  <c r="G22" i="38" s="1"/>
  <c r="A3" i="34"/>
  <c r="A14" i="37"/>
  <c r="D10" i="37"/>
  <c r="B49" i="37" s="1"/>
  <c r="D49" i="37" s="1"/>
  <c r="B10" i="37"/>
  <c r="B59" i="37"/>
  <c r="B27" i="37" s="1"/>
  <c r="B50" i="37"/>
  <c r="D50" i="37" s="1"/>
  <c r="B60" i="37"/>
  <c r="B51" i="37" l="1"/>
  <c r="B26" i="37"/>
  <c r="B29" i="37" s="1"/>
  <c r="A13" i="37"/>
  <c r="B52" i="37"/>
  <c r="B14" i="37"/>
  <c r="G43" i="27"/>
  <c r="G47" i="27"/>
  <c r="G46" i="27"/>
  <c r="G45" i="27"/>
  <c r="G44" i="27"/>
  <c r="G16" i="27"/>
  <c r="G17" i="27"/>
  <c r="G18" i="27"/>
  <c r="G19" i="27"/>
  <c r="B13" i="37" l="1"/>
  <c r="B15" i="37" s="1"/>
  <c r="B36" i="37" s="1"/>
  <c r="B38" i="37" s="1"/>
  <c r="A15" i="37"/>
  <c r="B28" i="37"/>
  <c r="B20" i="37"/>
  <c r="B22" i="37" s="1"/>
  <c r="G48" i="27"/>
  <c r="G50" i="27" s="1"/>
  <c r="B24" i="37" l="1"/>
  <c r="B42" i="37"/>
  <c r="H14" i="31" l="1"/>
  <c r="J14" i="31"/>
  <c r="M14" i="31"/>
  <c r="N14" i="31" s="1"/>
  <c r="H15" i="31"/>
  <c r="J15" i="31"/>
  <c r="M15" i="31"/>
  <c r="N15" i="31"/>
  <c r="H16" i="31"/>
  <c r="J16" i="31"/>
  <c r="M16" i="31"/>
  <c r="N16" i="31" s="1"/>
  <c r="H17" i="31"/>
  <c r="J17" i="31"/>
  <c r="M17" i="31"/>
  <c r="N17" i="31" s="1"/>
  <c r="H18" i="31"/>
  <c r="J18" i="31"/>
  <c r="M18" i="31" s="1"/>
  <c r="N18" i="31" s="1"/>
  <c r="H19" i="31"/>
  <c r="J19" i="31"/>
  <c r="M19" i="31"/>
  <c r="N19" i="31" s="1"/>
  <c r="H20" i="31"/>
  <c r="J20" i="31"/>
  <c r="M20" i="31"/>
  <c r="N20" i="31" s="1"/>
  <c r="H21" i="31"/>
  <c r="J21" i="31"/>
  <c r="M21" i="31" s="1"/>
  <c r="N21" i="31" s="1"/>
  <c r="H22" i="31"/>
  <c r="J22" i="31"/>
  <c r="M22" i="31"/>
  <c r="N22" i="31" s="1"/>
  <c r="H23" i="31"/>
  <c r="J23" i="31"/>
  <c r="M23" i="31" s="1"/>
  <c r="N23" i="31" s="1"/>
  <c r="H24" i="31"/>
  <c r="J24" i="31"/>
  <c r="M24" i="31" s="1"/>
  <c r="N24" i="31" s="1"/>
  <c r="H25" i="31"/>
  <c r="J25" i="31"/>
  <c r="M25" i="31"/>
  <c r="N25" i="31" s="1"/>
  <c r="H26" i="31"/>
  <c r="J26" i="31"/>
  <c r="M26" i="31"/>
  <c r="N26" i="31"/>
  <c r="B21" i="37" l="1"/>
  <c r="B37" i="37" l="1"/>
  <c r="B39" i="37"/>
  <c r="B40" i="37" s="1"/>
  <c r="C16" i="21"/>
  <c r="C20" i="21" l="1"/>
  <c r="H16" i="21" l="1"/>
  <c r="H17" i="21" s="1"/>
  <c r="J18" i="21" s="1"/>
  <c r="C21" i="21" l="1"/>
  <c r="H13" i="31" l="1"/>
  <c r="J13" i="31"/>
  <c r="M13" i="31" s="1"/>
  <c r="N13" i="31" s="1"/>
  <c r="J12" i="31"/>
  <c r="M12" i="31" s="1"/>
  <c r="N12" i="31" s="1"/>
  <c r="I27" i="31"/>
  <c r="F27" i="31"/>
  <c r="G6" i="31" l="1"/>
  <c r="N27" i="31"/>
  <c r="C27" i="21" l="1"/>
  <c r="D12" i="21"/>
  <c r="F6" i="31" l="1"/>
  <c r="H6" i="31" s="1"/>
  <c r="D10" i="21" l="1"/>
  <c r="C19" i="21" l="1"/>
  <c r="C18" i="21"/>
  <c r="C22" i="21" l="1"/>
  <c r="K6" i="31" s="1"/>
  <c r="A6" i="31" l="1"/>
  <c r="G15" i="27" l="1"/>
  <c r="G20" i="27" s="1"/>
  <c r="G22" i="27" s="1"/>
  <c r="K27" i="31" l="1"/>
  <c r="L27" i="31"/>
  <c r="J27" i="31"/>
  <c r="G27" i="31"/>
  <c r="H12" i="31"/>
  <c r="M27" i="31" l="1"/>
  <c r="H27" i="31"/>
  <c r="C3" i="27" l="1"/>
  <c r="F2" i="27"/>
  <c r="C2" i="27"/>
  <c r="B3" i="27"/>
  <c r="E2" i="27" l="1"/>
  <c r="B2" i="27"/>
  <c r="C28" i="21"/>
  <c r="C30" i="21" l="1"/>
  <c r="D45" i="21" l="1"/>
  <c r="D9" i="21" l="1"/>
  <c r="D14" i="21" s="1"/>
  <c r="B2" i="20"/>
  <c r="D4" i="20"/>
  <c r="F4" i="20"/>
  <c r="D17" i="20"/>
  <c r="F17" i="20"/>
  <c r="D26" i="20"/>
  <c r="D27" i="20"/>
  <c r="F26" i="20"/>
  <c r="F27" i="20"/>
  <c r="D37" i="20"/>
  <c r="D38" i="20"/>
  <c r="F37" i="20"/>
  <c r="F38" i="20"/>
  <c r="D51" i="20"/>
  <c r="D52" i="20"/>
  <c r="D54" i="20"/>
  <c r="F51" i="20"/>
  <c r="F52" i="20" s="1"/>
  <c r="F54" i="20" s="1"/>
  <c r="F58" i="20" s="1"/>
  <c r="D57" i="20"/>
  <c r="D60" i="20" s="1"/>
  <c r="D61" i="20" s="1"/>
  <c r="F57" i="20"/>
  <c r="F69" i="20"/>
  <c r="F71" i="20" s="1"/>
  <c r="D70" i="20"/>
  <c r="F70" i="20"/>
  <c r="D58" i="20"/>
  <c r="F60" i="20" l="1"/>
  <c r="F61" i="20" s="1"/>
  <c r="D62" i="20"/>
  <c r="F20" i="21"/>
  <c r="F28" i="21" s="1"/>
  <c r="F1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Pavlakos</author>
  </authors>
  <commentList>
    <comment ref="H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Peter Pavlakos:</t>
        </r>
        <r>
          <rPr>
            <sz val="9"/>
            <color indexed="81"/>
            <rFont val="Tahoma"/>
            <family val="2"/>
          </rPr>
          <t xml:space="preserve">
don't delete cell. Working formula</t>
        </r>
      </text>
    </comment>
  </commentList>
</comments>
</file>

<file path=xl/sharedStrings.xml><?xml version="1.0" encoding="utf-8"?>
<sst xmlns="http://schemas.openxmlformats.org/spreadsheetml/2006/main" count="354" uniqueCount="227">
  <si>
    <t>Ability to Repay Worksheet</t>
  </si>
  <si>
    <t xml:space="preserve">Borrower 1: </t>
  </si>
  <si>
    <t xml:space="preserve">Loan Number: </t>
  </si>
  <si>
    <t xml:space="preserve">Borrower 2: </t>
  </si>
  <si>
    <t xml:space="preserve">Subject Property: </t>
  </si>
  <si>
    <t>Borrower 1 Income</t>
  </si>
  <si>
    <t>Attach Income Calculation Worksheet (If not using income worksheet page 2)</t>
  </si>
  <si>
    <t>Borrower 2 Income</t>
  </si>
  <si>
    <t>Rental Income on Subject</t>
  </si>
  <si>
    <t>N/A</t>
  </si>
  <si>
    <t>Attach Income Calculation Worksheet</t>
  </si>
  <si>
    <t>Rental Income on other REO</t>
  </si>
  <si>
    <t>Other Income</t>
  </si>
  <si>
    <t>Total Qualifying Income</t>
  </si>
  <si>
    <t>Proposed Primary Residence Payment</t>
  </si>
  <si>
    <t>Loan Amount</t>
  </si>
  <si>
    <t>Rate</t>
  </si>
  <si>
    <t>Primary P.I.</t>
  </si>
  <si>
    <t>Front Ratio</t>
  </si>
  <si>
    <t>Purchase Price</t>
  </si>
  <si>
    <t>2nd Mtg/HELOC</t>
  </si>
  <si>
    <t xml:space="preserve">Term (months) = </t>
  </si>
  <si>
    <t>Appraised Value</t>
  </si>
  <si>
    <t>Taxes</t>
  </si>
  <si>
    <t>annual</t>
  </si>
  <si>
    <t>LTV</t>
  </si>
  <si>
    <t>Hazard Insurance</t>
  </si>
  <si>
    <t>annual premium</t>
  </si>
  <si>
    <t>Back Ratio</t>
  </si>
  <si>
    <t>Flood / HOA / Assessments / etc.</t>
  </si>
  <si>
    <t xml:space="preserve">annual </t>
  </si>
  <si>
    <t>PITI(A)</t>
  </si>
  <si>
    <t xml:space="preserve"> </t>
  </si>
  <si>
    <t>Additional Debt</t>
  </si>
  <si>
    <t>Debts from Credit Report</t>
  </si>
  <si>
    <t>Total Monthly Debt from the final AUS/Credit Report/1003 (Excluding Primary PITI)</t>
  </si>
  <si>
    <t>Rental Loss on Subject</t>
  </si>
  <si>
    <t>Rental Loss on other REO</t>
  </si>
  <si>
    <t>Total Additional Debt</t>
  </si>
  <si>
    <t>Ability to Repay (ATR) =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</si>
  <si>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</si>
  <si>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Monthly Debts</t>
  </si>
  <si>
    <t>Debts Not Listed on the Credit Report</t>
  </si>
  <si>
    <t>Payment</t>
  </si>
  <si>
    <t>Supporting Documentation</t>
  </si>
  <si>
    <t>Debts Being Excluded from the DTI</t>
  </si>
  <si>
    <t>Total</t>
  </si>
  <si>
    <t>Notes</t>
  </si>
  <si>
    <t>Reserves Calculation</t>
  </si>
  <si>
    <t>Based on LTV/CLTV</t>
  </si>
  <si>
    <t>*Minimum Reserve Requirement</t>
  </si>
  <si>
    <t>Less than or equal to 65%</t>
  </si>
  <si>
    <t>0 months PITIA</t>
  </si>
  <si>
    <t>Greater than 65%</t>
  </si>
  <si>
    <t>3 months PITIA</t>
  </si>
  <si>
    <r>
      <rPr>
        <b/>
        <u/>
        <sz val="12"/>
        <rFont val="Arial"/>
        <family val="2"/>
      </rPr>
      <t>Cash Reserves Notes:</t>
    </r>
    <r>
      <rPr>
        <sz val="12"/>
        <rFont val="Arial"/>
        <family val="2"/>
      </rPr>
      <t xml:space="preserve">
• Gifts may </t>
    </r>
    <r>
      <rPr>
        <u/>
        <sz val="12"/>
        <rFont val="Arial"/>
        <family val="2"/>
      </rPr>
      <t>NOT</t>
    </r>
    <r>
      <rPr>
        <sz val="12"/>
        <rFont val="Arial"/>
        <family val="2"/>
      </rPr>
      <t xml:space="preserve"> be used to meet the reserve requirements (however, gifts can still be used towards the down payment and closing costs). Reserves must come from borrower funds.
• Cash-out proceeds may </t>
    </r>
    <r>
      <rPr>
        <u/>
        <sz val="12"/>
        <rFont val="Arial"/>
        <family val="2"/>
      </rPr>
      <t>ONLY</t>
    </r>
    <r>
      <rPr>
        <sz val="12"/>
        <rFont val="Arial"/>
        <family val="2"/>
      </rPr>
      <t xml:space="preserve"> be used and applied towards Reserves, </t>
    </r>
    <r>
      <rPr>
        <b/>
        <i/>
        <u/>
        <sz val="12"/>
        <rFont val="Arial"/>
        <family val="2"/>
      </rPr>
      <t>IF</t>
    </r>
    <r>
      <rPr>
        <sz val="12"/>
        <rFont val="Arial"/>
        <family val="2"/>
      </rPr>
      <t>:
    o  LTV is 70% or less; and
    o  FICO is 720 or greater.
• Reserve requirements apply to subject property PITIA only.
• Borrowers who own other financed properties are required to evidence an additional 1 month of PITIA reserves for the subject property for each additional financed property, capped at a maximum total of 18 months PITIA reserves.</t>
    </r>
  </si>
  <si>
    <t>PITI(A) =</t>
  </si>
  <si>
    <t>LTV =</t>
  </si>
  <si>
    <t>FICO =</t>
  </si>
  <si>
    <t>months</t>
  </si>
  <si>
    <t>$</t>
  </si>
  <si>
    <t>Minimum Reserve Requirement* (see chart)</t>
  </si>
  <si>
    <t>+ Additional Reserves Required (Multiple Financed Properties, Vacancies, Repairs, etc.)</t>
  </si>
  <si>
    <t>Minimum Reserves Required</t>
  </si>
  <si>
    <r>
      <t xml:space="preserve">Current </t>
    </r>
    <r>
      <rPr>
        <sz val="12"/>
        <color rgb="FF00B050"/>
        <rFont val="Arial"/>
        <family val="2"/>
      </rPr>
      <t>LIQUID</t>
    </r>
    <r>
      <rPr>
        <sz val="12"/>
        <rFont val="Arial"/>
        <family val="2"/>
      </rPr>
      <t xml:space="preserve"> Assets </t>
    </r>
  </si>
  <si>
    <r>
      <t xml:space="preserve">+ Current </t>
    </r>
    <r>
      <rPr>
        <sz val="12"/>
        <color theme="9"/>
        <rFont val="Arial"/>
        <family val="2"/>
      </rPr>
      <t>NON-LIQUID</t>
    </r>
    <r>
      <rPr>
        <sz val="12"/>
        <rFont val="Arial"/>
        <family val="2"/>
      </rPr>
      <t xml:space="preserve"> Assets</t>
    </r>
  </si>
  <si>
    <r>
      <t xml:space="preserve">+ Eligible </t>
    </r>
    <r>
      <rPr>
        <sz val="12"/>
        <color rgb="FF0070C0"/>
        <rFont val="Arial"/>
        <family val="2"/>
      </rPr>
      <t>Cash-Out Proceeds</t>
    </r>
    <r>
      <rPr>
        <sz val="12"/>
        <rFont val="Arial"/>
        <family val="2"/>
      </rPr>
      <t xml:space="preserve"> that can be applied towards Reserves </t>
    </r>
    <r>
      <rPr>
        <sz val="12"/>
        <color rgb="FF0070C0"/>
        <rFont val="Arial"/>
        <family val="2"/>
      </rPr>
      <t>(See Below)</t>
    </r>
  </si>
  <si>
    <t>- LESS GIFT FUNDS currently in Borrowers' Bank Account</t>
  </si>
  <si>
    <t>Borrower-Sourced Funds</t>
  </si>
  <si>
    <t>Does Borrower have sufficient self-sourced funds to meet Reserve Requirements?</t>
  </si>
  <si>
    <r>
      <t xml:space="preserve">Total Months </t>
    </r>
    <r>
      <rPr>
        <sz val="12"/>
        <color rgb="FF00B050"/>
        <rFont val="Arial"/>
        <family val="2"/>
      </rPr>
      <t>LIQUID</t>
    </r>
    <r>
      <rPr>
        <sz val="12"/>
        <rFont val="Arial"/>
        <family val="2"/>
      </rPr>
      <t xml:space="preserve"> Reserves After Closing</t>
    </r>
  </si>
  <si>
    <r>
      <t xml:space="preserve">Additional Months </t>
    </r>
    <r>
      <rPr>
        <sz val="12"/>
        <color theme="9"/>
        <rFont val="Arial"/>
        <family val="2"/>
      </rPr>
      <t xml:space="preserve">NON-LIQUID </t>
    </r>
    <r>
      <rPr>
        <sz val="12"/>
        <rFont val="Arial"/>
        <family val="2"/>
      </rPr>
      <t>Reserves</t>
    </r>
  </si>
  <si>
    <r>
      <t xml:space="preserve">Additional Months Reserves Reserves from </t>
    </r>
    <r>
      <rPr>
        <sz val="12"/>
        <color rgb="FF0070C0"/>
        <rFont val="Arial"/>
        <family val="2"/>
      </rPr>
      <t>Cash-Out Proceeds</t>
    </r>
  </si>
  <si>
    <t>Total Months Reserves</t>
  </si>
  <si>
    <t>Funds to Close</t>
  </si>
  <si>
    <t>Cash from Borrower to Close</t>
  </si>
  <si>
    <t>+ Minimum Reserves Required</t>
  </si>
  <si>
    <t>- LESS GIFT FUNDS currently in Borrowers' Bank Account ( can ONLY be applied to closing costs)</t>
  </si>
  <si>
    <t>Minimum Funds Borrower needs to evidence</t>
  </si>
  <si>
    <r>
      <t>Borrower-Sourced</t>
    </r>
    <r>
      <rPr>
        <sz val="12"/>
        <color rgb="FF00B050"/>
        <rFont val="Arial"/>
        <family val="2"/>
      </rPr>
      <t xml:space="preserve"> Liquid</t>
    </r>
    <r>
      <rPr>
        <sz val="12"/>
        <rFont val="Arial"/>
        <family val="2"/>
      </rPr>
      <t xml:space="preserve"> Funds</t>
    </r>
  </si>
  <si>
    <r>
      <t xml:space="preserve">Remaining </t>
    </r>
    <r>
      <rPr>
        <b/>
        <sz val="12"/>
        <color rgb="FF00B050"/>
        <rFont val="Arial"/>
        <family val="2"/>
      </rPr>
      <t>LIQUID</t>
    </r>
    <r>
      <rPr>
        <b/>
        <sz val="12"/>
        <rFont val="Arial"/>
        <family val="2"/>
      </rPr>
      <t xml:space="preserve"> Funds After Closing</t>
    </r>
  </si>
  <si>
    <t>Max Funds to Close Not to Exceed</t>
  </si>
  <si>
    <t>Cash-Out Funds (if applicable)</t>
  </si>
  <si>
    <r>
      <rPr>
        <sz val="12"/>
        <color rgb="FF0070C0"/>
        <rFont val="Arial"/>
        <family val="2"/>
      </rPr>
      <t>Proceeds</t>
    </r>
    <r>
      <rPr>
        <sz val="12"/>
        <rFont val="Arial"/>
        <family val="2"/>
      </rPr>
      <t xml:space="preserve"> from Loan</t>
    </r>
  </si>
  <si>
    <t>Must be 70% or Less</t>
  </si>
  <si>
    <t>Must be 720 or More</t>
  </si>
  <si>
    <t>FICO</t>
  </si>
  <si>
    <t>Eligible Proceeds that can be applied towards Reserves</t>
  </si>
  <si>
    <t xml:space="preserve"> / PITI(A)</t>
  </si>
  <si>
    <t>Non-Liquid/Investment Funds - Vested Amounts ONLY</t>
  </si>
  <si>
    <t>Current NON-LIQUID Assets</t>
  </si>
  <si>
    <t>Income</t>
  </si>
  <si>
    <t xml:space="preserve">2603QB078464  </t>
  </si>
  <si>
    <t>Borrower #1</t>
  </si>
  <si>
    <t>Asset Utilization Analysis</t>
  </si>
  <si>
    <t>Funds required for down payment, closing costs, and/or minimum reserve requirements will be deducted from the total assets and may not be utilized in the income calculation</t>
  </si>
  <si>
    <t>Minimum Funds Required</t>
  </si>
  <si>
    <t xml:space="preserve"> (complete Assets &amp; Reserves tab first)</t>
  </si>
  <si>
    <t>Asset Account Type</t>
  </si>
  <si>
    <t>Face / Vested Value</t>
  </si>
  <si>
    <t>Utilization Factor</t>
  </si>
  <si>
    <t>Qualifying Asset Value</t>
  </si>
  <si>
    <t>Liquid (Cash, Checking, Savings, Money Market, CD)</t>
  </si>
  <si>
    <t xml:space="preserve"> -&gt; calculation = Liquid - Minimum Funds Required</t>
  </si>
  <si>
    <t xml:space="preserve">Brokerage, Mutual Funds, Securities, Stocks and Bonds, Mutual Funds </t>
  </si>
  <si>
    <t xml:space="preserve">Crypto Currencies </t>
  </si>
  <si>
    <t>Retirement, IRA, Roth accounts - &lt; 59.5 age</t>
  </si>
  <si>
    <t>Retirement, IRA, Roth accounts - &gt; 59.5 age</t>
  </si>
  <si>
    <t>Total Qualifying Assets</t>
  </si>
  <si>
    <t>Borrower #1 Total Qualifying Income</t>
  </si>
  <si>
    <r>
      <rPr>
        <u/>
        <sz val="12"/>
        <rFont val="Arial"/>
        <family val="2"/>
      </rPr>
      <t>NOTES:</t>
    </r>
    <r>
      <rPr>
        <sz val="12"/>
        <rFont val="Arial"/>
        <family val="2"/>
      </rPr>
      <t xml:space="preserve">
o  Assets are not required to be liquidated unless 100% of the asset value is required to qualify.
o Gift funds are ineligible to be used towards the income calculation. However, gift funds are acceptable to be used for down payment, closing costs, and/or reserves. See Master Guidelines for general gift documentation requirements. 
o Cash-out proceeds are ineligible to be used towards the income calculation. However, cash-out proceeds may still be used and applied towards the minimum reserve requirements 
</t>
    </r>
  </si>
  <si>
    <t>Borrower #2</t>
  </si>
  <si>
    <t>Funds required for down payment, closing costs, and/or minimum reserve requirements will be deducted from the total assets and may not be utilized in the income calculation (see above)</t>
  </si>
  <si>
    <t>Borrower #2 Total Qualifying Income</t>
  </si>
  <si>
    <t>Partnership Schedule K-1 Form 1065</t>
  </si>
  <si>
    <t>25.  Ordinary Income/(Loss)</t>
  </si>
  <si>
    <t>(+/-)</t>
  </si>
  <si>
    <t>36.  Net Income/(Loss)</t>
  </si>
  <si>
    <t>2 &amp; 3</t>
  </si>
  <si>
    <t>37.  Guaranteed Payments to Partner</t>
  </si>
  <si>
    <t>(+)</t>
  </si>
  <si>
    <t>S Corporation Schedule K-1 From 1120S</t>
  </si>
  <si>
    <t>38.  Ordinary Income (Loss)</t>
  </si>
  <si>
    <t>39.  Net Income (Loss)</t>
  </si>
  <si>
    <t>Partnerships, S Corporations, and Corporations</t>
  </si>
  <si>
    <t>Line where</t>
  </si>
  <si>
    <t>Year:</t>
  </si>
  <si>
    <t>Partnership Form 1065</t>
  </si>
  <si>
    <t>Found:</t>
  </si>
  <si>
    <t>40.  Passthrough (income) Loss from Other partnerships</t>
  </si>
  <si>
    <t>41.  Nonrecurring Other (Income) Loss</t>
  </si>
  <si>
    <t>42.  Depreciation</t>
  </si>
  <si>
    <t>16C</t>
  </si>
  <si>
    <t>43.  Depletion</t>
  </si>
  <si>
    <t>44.  Amortization/Casualty Loss</t>
  </si>
  <si>
    <t>45.  Mortgage or Notes Payable in Less than 1 year</t>
  </si>
  <si>
    <t>Sch L, 16</t>
  </si>
  <si>
    <t>(-)</t>
  </si>
  <si>
    <t>46.  Meals and Entertainment Exclusion</t>
  </si>
  <si>
    <t>M1, Line 4B</t>
  </si>
  <si>
    <t>47.  Depreciation</t>
  </si>
  <si>
    <t>8825 line 14</t>
  </si>
  <si>
    <t>48.  Subtotal</t>
  </si>
  <si>
    <t>49.  Partnership Total (subtotal multiplied by % ownership)</t>
  </si>
  <si>
    <t>owner %</t>
  </si>
  <si>
    <t>S Corporation Form 1120S</t>
  </si>
  <si>
    <t>50.  Nonrecurring Other (Income) Loss</t>
  </si>
  <si>
    <t>51.  Depreciation</t>
  </si>
  <si>
    <t>52.  Depletion</t>
  </si>
  <si>
    <t>53.  Amortization/Casualty Loss</t>
  </si>
  <si>
    <t xml:space="preserve">54.  Mortgage or Notes Payable in less than 1 year </t>
  </si>
  <si>
    <t>55.  Meals and Entertainment Exclusion</t>
  </si>
  <si>
    <t>M1, 36</t>
  </si>
  <si>
    <t>56.  Depreciation</t>
  </si>
  <si>
    <t>57.  Subtotal</t>
  </si>
  <si>
    <t>58.  S Corporation Total (subtotal multiplied by % ownership)</t>
  </si>
  <si>
    <t>Regular Corporation Form 1120</t>
  </si>
  <si>
    <t>59.  Taxable Income</t>
  </si>
  <si>
    <t>60.  Total Tax</t>
  </si>
  <si>
    <t>61.  Nonrecurring (Gains) Losses</t>
  </si>
  <si>
    <t>62.  Nonrecurring Other (Income) Loss</t>
  </si>
  <si>
    <t>63.  Depreciation</t>
  </si>
  <si>
    <t>64.  Depletion</t>
  </si>
  <si>
    <t>65.  Amortization/Casualty Loss</t>
  </si>
  <si>
    <t>66.  Net Operating Loss and Special Deductions</t>
  </si>
  <si>
    <t>29C</t>
  </si>
  <si>
    <t>67.  Mortgage or Notes Payable in Less than 1 year</t>
  </si>
  <si>
    <t>68.  Meals and Entertainment Exclusion</t>
  </si>
  <si>
    <t>M1, 5C</t>
  </si>
  <si>
    <t>69.  Subtotal</t>
  </si>
  <si>
    <t>70.  Subtotal Multiplied by Ownership Percentage</t>
  </si>
  <si>
    <t>Sch E, owner %</t>
  </si>
  <si>
    <t>71.  Less:  Dividends Paid to Borrower</t>
  </si>
  <si>
    <t>Sched B, 6</t>
  </si>
  <si>
    <t>72.  Corporation Total</t>
  </si>
  <si>
    <t>TOTALS</t>
  </si>
  <si>
    <t>K1 Income</t>
  </si>
  <si>
    <t>Partnership, S Corporation, and Corporation totals</t>
  </si>
  <si>
    <t>GRAND TOTAL</t>
  </si>
  <si>
    <t>12 Month Avg</t>
  </si>
  <si>
    <t>24 Month Avg</t>
  </si>
  <si>
    <t xml:space="preserve">Year-to-Date income from profit and loss statements may only be considered if it is consistent with the previous years' </t>
  </si>
  <si>
    <t>earnings.  Allowable addbacks include depreciation, depletion, and other non-cash expenses as identified above.</t>
  </si>
  <si>
    <t>Year to Date Profit and Loss Statement</t>
  </si>
  <si>
    <t xml:space="preserve">Salarly/Draw to individual </t>
  </si>
  <si>
    <t>Net Profit</t>
  </si>
  <si>
    <t>Total Allowable Addbacks</t>
  </si>
  <si>
    <t>Year to Date Total</t>
  </si>
  <si>
    <t>Blue  = Entry fields based on corresponding amounts on returns</t>
  </si>
  <si>
    <t>Green  = Enter the value as a + or - number, all other fields enter just the number</t>
  </si>
  <si>
    <t>Real Estate Worksheet- All Real Estate Owned:</t>
  </si>
  <si>
    <t>Subject Property</t>
  </si>
  <si>
    <t>Property Address</t>
  </si>
  <si>
    <t>Percentage of Ownership</t>
  </si>
  <si>
    <t># Units / Apts</t>
  </si>
  <si>
    <t>Occupancy</t>
  </si>
  <si>
    <t>Mortgagee</t>
  </si>
  <si>
    <t>Proposed Loan Amount</t>
  </si>
  <si>
    <t xml:space="preserve">Market Value </t>
  </si>
  <si>
    <t>Gross Monthly Rent(s)</t>
  </si>
  <si>
    <t>Percentage of Rental (discounted 25% for Vacancy + Misc)</t>
  </si>
  <si>
    <t>Proposed Monthly
PITI(A)</t>
  </si>
  <si>
    <t>Other Prop Expenses</t>
  </si>
  <si>
    <t>Net Cash Flow</t>
  </si>
  <si>
    <t>Net Income / Loss at % of Ownership</t>
  </si>
  <si>
    <t>Comments</t>
  </si>
  <si>
    <t>Primary / Second Home</t>
  </si>
  <si>
    <t>Quontic Bank</t>
  </si>
  <si>
    <t>All Other Properties</t>
  </si>
  <si>
    <t>Occupancy (Primary / Second Home / Investment)</t>
  </si>
  <si>
    <t>Outstanding Loan Balance</t>
  </si>
  <si>
    <t>Monthly
PITI</t>
  </si>
  <si>
    <t>Prop Expenses (Not escrowed in Mtg Payment)</t>
  </si>
  <si>
    <t xml:space="preserve"> -&gt; Net Income / (Loss) to p.1</t>
  </si>
  <si>
    <t>GIFTS</t>
  </si>
  <si>
    <t>Total Gifts</t>
  </si>
  <si>
    <t>Total Gifts Given to Settlement Agent</t>
  </si>
  <si>
    <t>Amount</t>
  </si>
  <si>
    <t>Date</t>
  </si>
  <si>
    <t>Donor Name</t>
  </si>
  <si>
    <t>Relation to Borrower</t>
  </si>
  <si>
    <t>Donor's Bank Account Name/# (withdrawn)</t>
  </si>
  <si>
    <t>Borrower's Bank Account Name/# (deposited)</t>
  </si>
  <si>
    <t>Gift Letter Provided (Y/N)</t>
  </si>
  <si>
    <t>Total Gifts In Bank Account</t>
  </si>
  <si>
    <t>From Donor's Bank (withdrawn)</t>
  </si>
  <si>
    <t>To Borrower's Bank (deposited)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</si>
</sst>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0_);[Red]\(0\)"/>
    <numFmt numFmtId="166" formatCode="&quot;$&quot;#,##0"/>
    <numFmt numFmtId="167" formatCode="m/d/yy;@"/>
    <numFmt numFmtId="168" formatCode="_(&quot;$&quot;* #,##0.00_);_(&quot;$&quot;* \(#,##0.00\);_(&quot;$&quot;* &quot;-&quot;_);_(@_)"/>
    <numFmt numFmtId="169" formatCode="0.000%"/>
    <numFmt numFmtId="170" formatCode="_(* #,##0_);_(* \(#,##0\);_(* &quot;-&quot;??_);_(@_)"/>
    <numFmt numFmtId="171" formatCode="[$-409]mmmm\ d\,\ yyyy;@"/>
    <numFmt numFmtId="172" formatCode="0.0%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u/>
      <sz val="10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i/>
      <sz val="12"/>
      <name val="Georgia"/>
      <family val="1"/>
    </font>
    <font>
      <sz val="10"/>
      <name val="MS Sans Serif"/>
      <family val="2"/>
    </font>
    <font>
      <b/>
      <sz val="10"/>
      <name val="Times New Roman"/>
      <family val="1"/>
    </font>
    <font>
      <sz val="3"/>
      <name val="Arial"/>
      <family val="2"/>
    </font>
    <font>
      <b/>
      <sz val="1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u/>
      <sz val="2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0"/>
      <color rgb="FF454545"/>
      <name val="Arial Unicode MS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sz val="12"/>
      <color rgb="FF0070C0"/>
      <name val="Arial"/>
      <family val="2"/>
    </font>
    <font>
      <b/>
      <sz val="12"/>
      <color rgb="FF00B05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2"/>
      <color theme="0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i/>
      <u/>
      <sz val="12"/>
      <name val="Arial"/>
      <family val="2"/>
    </font>
    <font>
      <sz val="12"/>
      <color theme="9"/>
      <name val="Arial"/>
      <family val="2"/>
    </font>
    <font>
      <b/>
      <sz val="1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17" fillId="0" borderId="0"/>
    <xf numFmtId="0" fontId="25" fillId="0" borderId="0"/>
    <xf numFmtId="43" fontId="3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9" fontId="46" fillId="0" borderId="0" applyFont="0" applyFill="0" applyBorder="0" applyAlignment="0" applyProtection="0"/>
    <xf numFmtId="0" fontId="9" fillId="0" borderId="0"/>
  </cellStyleXfs>
  <cellXfs count="60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8" fontId="0" fillId="0" borderId="0" xfId="0" applyNumberFormat="1" applyAlignment="1">
      <alignment horizontal="center"/>
    </xf>
    <xf numFmtId="0" fontId="4" fillId="0" borderId="0" xfId="0" applyFont="1"/>
    <xf numFmtId="164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8" fontId="0" fillId="0" borderId="3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0" fontId="0" fillId="0" borderId="5" xfId="0" applyBorder="1"/>
    <xf numFmtId="8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8" fontId="0" fillId="0" borderId="8" xfId="0" applyNumberFormat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/>
    <xf numFmtId="0" fontId="3" fillId="0" borderId="7" xfId="0" applyFont="1" applyBorder="1"/>
    <xf numFmtId="8" fontId="0" fillId="3" borderId="3" xfId="0" applyNumberFormat="1" applyFill="1" applyBorder="1" applyAlignment="1">
      <alignment horizontal="center"/>
    </xf>
    <xf numFmtId="8" fontId="0" fillId="3" borderId="1" xfId="0" applyNumberFormat="1" applyFill="1" applyBorder="1" applyAlignment="1">
      <alignment horizontal="center"/>
    </xf>
    <xf numFmtId="8" fontId="0" fillId="3" borderId="8" xfId="0" applyNumberFormat="1" applyFill="1" applyBorder="1" applyAlignment="1">
      <alignment horizontal="center"/>
    </xf>
    <xf numFmtId="8" fontId="0" fillId="3" borderId="4" xfId="0" applyNumberFormat="1" applyFill="1" applyBorder="1" applyAlignment="1">
      <alignment horizontal="center"/>
    </xf>
    <xf numFmtId="8" fontId="0" fillId="3" borderId="6" xfId="0" applyNumberFormat="1" applyFill="1" applyBorder="1" applyAlignment="1">
      <alignment horizontal="center"/>
    </xf>
    <xf numFmtId="8" fontId="0" fillId="3" borderId="9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3" borderId="0" xfId="0" applyFill="1"/>
    <xf numFmtId="0" fontId="7" fillId="0" borderId="1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8" fontId="3" fillId="4" borderId="11" xfId="0" applyNumberFormat="1" applyFon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8" fontId="3" fillId="4" borderId="12" xfId="0" applyNumberFormat="1" applyFont="1" applyFill="1" applyBorder="1" applyAlignment="1">
      <alignment horizontal="center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8" fontId="3" fillId="6" borderId="0" xfId="0" applyNumberFormat="1" applyFont="1" applyFill="1" applyAlignment="1">
      <alignment horizontal="center"/>
    </xf>
    <xf numFmtId="164" fontId="0" fillId="6" borderId="0" xfId="0" applyNumberFormat="1" applyFill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7" borderId="8" xfId="0" applyNumberFormat="1" applyFill="1" applyBorder="1" applyAlignment="1">
      <alignment horizontal="center"/>
    </xf>
    <xf numFmtId="8" fontId="0" fillId="8" borderId="3" xfId="0" applyNumberFormat="1" applyFill="1" applyBorder="1" applyAlignment="1">
      <alignment horizontal="center"/>
    </xf>
    <xf numFmtId="8" fontId="0" fillId="8" borderId="4" xfId="0" applyNumberFormat="1" applyFill="1" applyBorder="1" applyAlignment="1">
      <alignment horizontal="center"/>
    </xf>
    <xf numFmtId="8" fontId="0" fillId="8" borderId="1" xfId="0" applyNumberFormat="1" applyFill="1" applyBorder="1" applyAlignment="1">
      <alignment horizontal="center"/>
    </xf>
    <xf numFmtId="8" fontId="0" fillId="8" borderId="6" xfId="0" applyNumberFormat="1" applyFill="1" applyBorder="1" applyAlignment="1">
      <alignment horizontal="center"/>
    </xf>
    <xf numFmtId="8" fontId="0" fillId="8" borderId="8" xfId="0" applyNumberFormat="1" applyFill="1" applyBorder="1" applyAlignment="1">
      <alignment horizontal="center"/>
    </xf>
    <xf numFmtId="8" fontId="0" fillId="8" borderId="9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9" borderId="8" xfId="0" applyFill="1" applyBorder="1" applyAlignment="1">
      <alignment horizontal="center"/>
    </xf>
    <xf numFmtId="8" fontId="0" fillId="9" borderId="8" xfId="0" applyNumberForma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8" fontId="0" fillId="9" borderId="3" xfId="0" applyNumberForma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8" fontId="0" fillId="10" borderId="3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8" fontId="0" fillId="10" borderId="1" xfId="0" applyNumberFormat="1" applyFill="1" applyBorder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10" fontId="0" fillId="11" borderId="8" xfId="0" applyNumberFormat="1" applyFill="1" applyBorder="1" applyAlignment="1">
      <alignment horizontal="center"/>
    </xf>
    <xf numFmtId="10" fontId="0" fillId="11" borderId="1" xfId="0" applyNumberFormat="1" applyFill="1" applyBorder="1" applyAlignment="1">
      <alignment horizontal="center"/>
    </xf>
    <xf numFmtId="0" fontId="0" fillId="12" borderId="0" xfId="0" applyFill="1"/>
    <xf numFmtId="0" fontId="0" fillId="6" borderId="0" xfId="0" applyFill="1"/>
    <xf numFmtId="167" fontId="0" fillId="0" borderId="0" xfId="0" applyNumberFormat="1" applyAlignment="1" applyProtection="1">
      <alignment vertic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" fontId="9" fillId="0" borderId="0" xfId="0" applyNumberFormat="1" applyFont="1" applyProtection="1">
      <protection locked="0"/>
    </xf>
    <xf numFmtId="16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10" fontId="9" fillId="6" borderId="0" xfId="0" applyNumberFormat="1" applyFont="1" applyFill="1" applyAlignment="1" applyProtection="1">
      <alignment horizontal="left"/>
      <protection locked="0"/>
    </xf>
    <xf numFmtId="0" fontId="28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29" fillId="7" borderId="0" xfId="0" applyFont="1" applyFill="1" applyProtection="1">
      <protection locked="0"/>
    </xf>
    <xf numFmtId="0" fontId="30" fillId="7" borderId="0" xfId="0" applyFont="1" applyFill="1" applyProtection="1">
      <protection locked="0"/>
    </xf>
    <xf numFmtId="0" fontId="9" fillId="7" borderId="0" xfId="0" applyFont="1" applyFill="1" applyProtection="1">
      <protection locked="0"/>
    </xf>
    <xf numFmtId="44" fontId="0" fillId="7" borderId="0" xfId="0" applyNumberFormat="1" applyFill="1" applyProtection="1">
      <protection locked="0"/>
    </xf>
    <xf numFmtId="14" fontId="29" fillId="7" borderId="0" xfId="0" applyNumberFormat="1" applyFont="1" applyFill="1" applyAlignment="1" applyProtection="1">
      <alignment horizontal="center"/>
      <protection locked="0"/>
    </xf>
    <xf numFmtId="0" fontId="31" fillId="7" borderId="0" xfId="1" applyFont="1" applyFill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/>
      <protection locked="0"/>
    </xf>
    <xf numFmtId="44" fontId="9" fillId="0" borderId="0" xfId="0" applyNumberFormat="1" applyFont="1"/>
    <xf numFmtId="0" fontId="4" fillId="0" borderId="0" xfId="8" applyFont="1" applyAlignment="1" applyProtection="1">
      <alignment horizontal="left"/>
      <protection locked="0"/>
    </xf>
    <xf numFmtId="0" fontId="4" fillId="0" borderId="0" xfId="8" applyFont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36" fillId="0" borderId="0" xfId="8" applyFont="1" applyProtection="1">
      <protection locked="0"/>
    </xf>
    <xf numFmtId="0" fontId="37" fillId="0" borderId="0" xfId="8" applyFont="1" applyProtection="1">
      <protection locked="0"/>
    </xf>
    <xf numFmtId="0" fontId="37" fillId="0" borderId="0" xfId="8" applyFont="1" applyAlignment="1" applyProtection="1">
      <alignment horizontal="center"/>
      <protection locked="0"/>
    </xf>
    <xf numFmtId="0" fontId="36" fillId="0" borderId="0" xfId="8" applyFont="1" applyAlignment="1" applyProtection="1">
      <alignment horizontal="center"/>
      <protection locked="0"/>
    </xf>
    <xf numFmtId="0" fontId="9" fillId="0" borderId="0" xfId="8" applyProtection="1">
      <protection locked="0"/>
    </xf>
    <xf numFmtId="0" fontId="38" fillId="0" borderId="18" xfId="8" applyFont="1" applyBorder="1" applyAlignment="1" applyProtection="1">
      <alignment horizontal="center" wrapText="1"/>
      <protection locked="0"/>
    </xf>
    <xf numFmtId="1" fontId="38" fillId="0" borderId="18" xfId="8" applyNumberFormat="1" applyFont="1" applyBorder="1" applyAlignment="1" applyProtection="1">
      <alignment horizontal="center" wrapText="1"/>
      <protection locked="0"/>
    </xf>
    <xf numFmtId="0" fontId="37" fillId="0" borderId="0" xfId="8" applyFont="1" applyAlignment="1" applyProtection="1">
      <alignment horizontal="center" wrapText="1"/>
      <protection locked="0"/>
    </xf>
    <xf numFmtId="0" fontId="9" fillId="0" borderId="0" xfId="8" applyAlignment="1" applyProtection="1">
      <alignment horizontal="center" wrapText="1"/>
      <protection locked="0"/>
    </xf>
    <xf numFmtId="0" fontId="37" fillId="0" borderId="0" xfId="8" applyFont="1" applyAlignment="1" applyProtection="1">
      <alignment wrapText="1"/>
      <protection locked="0"/>
    </xf>
    <xf numFmtId="0" fontId="9" fillId="0" borderId="0" xfId="8" applyAlignment="1" applyProtection="1">
      <alignment wrapText="1"/>
      <protection locked="0"/>
    </xf>
    <xf numFmtId="0" fontId="38" fillId="0" borderId="0" xfId="8" applyFont="1" applyProtection="1">
      <protection locked="0"/>
    </xf>
    <xf numFmtId="0" fontId="38" fillId="0" borderId="0" xfId="8" applyFont="1" applyAlignment="1" applyProtection="1">
      <alignment wrapText="1"/>
      <protection locked="0"/>
    </xf>
    <xf numFmtId="170" fontId="39" fillId="0" borderId="0" xfId="13" applyNumberFormat="1" applyFont="1" applyProtection="1">
      <protection locked="0"/>
    </xf>
    <xf numFmtId="9" fontId="39" fillId="0" borderId="0" xfId="8" applyNumberFormat="1" applyFont="1" applyAlignment="1" applyProtection="1">
      <alignment horizontal="center"/>
      <protection locked="0"/>
    </xf>
    <xf numFmtId="166" fontId="39" fillId="0" borderId="0" xfId="8" applyNumberFormat="1" applyFont="1" applyProtection="1">
      <protection locked="0"/>
    </xf>
    <xf numFmtId="172" fontId="39" fillId="0" borderId="0" xfId="8" applyNumberFormat="1" applyFont="1" applyAlignment="1" applyProtection="1">
      <alignment horizontal="center"/>
      <protection locked="0"/>
    </xf>
    <xf numFmtId="0" fontId="39" fillId="0" borderId="0" xfId="8" applyFont="1" applyAlignment="1" applyProtection="1">
      <alignment horizontal="center"/>
      <protection locked="0"/>
    </xf>
    <xf numFmtId="170" fontId="39" fillId="0" borderId="0" xfId="13" applyNumberFormat="1" applyFont="1" applyAlignment="1" applyProtection="1">
      <alignment horizontal="center"/>
      <protection locked="0"/>
    </xf>
    <xf numFmtId="166" fontId="37" fillId="0" borderId="0" xfId="8" applyNumberFormat="1" applyFont="1" applyAlignment="1" applyProtection="1">
      <alignment horizontal="left" indent="1"/>
      <protection locked="0"/>
    </xf>
    <xf numFmtId="0" fontId="36" fillId="0" borderId="0" xfId="8" applyFont="1" applyAlignment="1" applyProtection="1">
      <alignment horizontal="left" indent="1"/>
      <protection locked="0"/>
    </xf>
    <xf numFmtId="0" fontId="35" fillId="0" borderId="0" xfId="8" applyFont="1" applyProtection="1">
      <protection locked="0"/>
    </xf>
    <xf numFmtId="0" fontId="38" fillId="0" borderId="0" xfId="8" applyFont="1" applyAlignment="1" applyProtection="1">
      <alignment horizontal="center"/>
      <protection locked="0"/>
    </xf>
    <xf numFmtId="170" fontId="38" fillId="0" borderId="0" xfId="13" applyNumberFormat="1" applyFont="1" applyBorder="1" applyProtection="1">
      <protection locked="0"/>
    </xf>
    <xf numFmtId="9" fontId="38" fillId="0" borderId="0" xfId="8" applyNumberFormat="1" applyFont="1" applyAlignment="1" applyProtection="1">
      <alignment horizontal="center"/>
      <protection locked="0"/>
    </xf>
    <xf numFmtId="166" fontId="38" fillId="0" borderId="0" xfId="8" applyNumberFormat="1" applyFont="1" applyProtection="1">
      <protection locked="0"/>
    </xf>
    <xf numFmtId="170" fontId="38" fillId="0" borderId="0" xfId="13" applyNumberFormat="1" applyFont="1" applyBorder="1" applyAlignment="1" applyProtection="1">
      <alignment horizontal="center"/>
      <protection locked="0"/>
    </xf>
    <xf numFmtId="0" fontId="9" fillId="0" borderId="0" xfId="8" applyAlignment="1" applyProtection="1">
      <alignment horizontal="center"/>
      <protection locked="0"/>
    </xf>
    <xf numFmtId="170" fontId="0" fillId="0" borderId="0" xfId="13" applyNumberFormat="1" applyFont="1" applyProtection="1">
      <protection locked="0"/>
    </xf>
    <xf numFmtId="172" fontId="9" fillId="0" borderId="0" xfId="8" applyNumberFormat="1" applyAlignment="1" applyProtection="1">
      <alignment horizontal="center"/>
      <protection locked="0"/>
    </xf>
    <xf numFmtId="170" fontId="0" fillId="0" borderId="0" xfId="13" applyNumberFormat="1" applyFont="1" applyAlignment="1" applyProtection="1">
      <alignment horizontal="center"/>
      <protection locked="0"/>
    </xf>
    <xf numFmtId="0" fontId="9" fillId="0" borderId="0" xfId="8" applyAlignment="1" applyProtection="1">
      <alignment horizontal="left" indent="1"/>
      <protection locked="0"/>
    </xf>
    <xf numFmtId="44" fontId="2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43" fontId="9" fillId="0" borderId="1" xfId="12" applyFont="1" applyFill="1" applyBorder="1" applyProtection="1">
      <protection locked="0"/>
    </xf>
    <xf numFmtId="43" fontId="9" fillId="0" borderId="4" xfId="12" applyFont="1" applyFill="1" applyBorder="1" applyProtection="1"/>
    <xf numFmtId="43" fontId="4" fillId="0" borderId="47" xfId="12" applyFont="1" applyFill="1" applyBorder="1" applyProtection="1"/>
    <xf numFmtId="43" fontId="4" fillId="0" borderId="12" xfId="12" applyFont="1" applyFill="1" applyBorder="1" applyProtection="1"/>
    <xf numFmtId="43" fontId="9" fillId="0" borderId="14" xfId="12" applyFont="1" applyFill="1" applyBorder="1" applyAlignment="1" applyProtection="1">
      <protection locked="0"/>
    </xf>
    <xf numFmtId="170" fontId="9" fillId="0" borderId="32" xfId="12" applyNumberFormat="1" applyFont="1" applyFill="1" applyBorder="1" applyAlignment="1" applyProtection="1">
      <protection locked="0"/>
    </xf>
    <xf numFmtId="43" fontId="9" fillId="0" borderId="20" xfId="12" applyFont="1" applyFill="1" applyBorder="1" applyProtection="1"/>
    <xf numFmtId="0" fontId="39" fillId="0" borderId="50" xfId="8" applyFont="1" applyBorder="1" applyAlignment="1" applyProtection="1">
      <alignment horizontal="center" wrapText="1"/>
      <protection locked="0"/>
    </xf>
    <xf numFmtId="166" fontId="37" fillId="0" borderId="20" xfId="8" applyNumberFormat="1" applyFont="1" applyBorder="1" applyAlignment="1" applyProtection="1">
      <alignment horizontal="left" wrapText="1"/>
      <protection locked="0"/>
    </xf>
    <xf numFmtId="0" fontId="38" fillId="13" borderId="38" xfId="8" applyFont="1" applyFill="1" applyBorder="1" applyProtection="1">
      <protection locked="0"/>
    </xf>
    <xf numFmtId="0" fontId="37" fillId="13" borderId="39" xfId="8" applyFont="1" applyFill="1" applyBorder="1" applyProtection="1">
      <protection locked="0"/>
    </xf>
    <xf numFmtId="0" fontId="37" fillId="13" borderId="39" xfId="8" applyFont="1" applyFill="1" applyBorder="1" applyAlignment="1" applyProtection="1">
      <alignment horizontal="center"/>
      <protection locked="0"/>
    </xf>
    <xf numFmtId="0" fontId="37" fillId="13" borderId="40" xfId="8" applyFont="1" applyFill="1" applyBorder="1" applyAlignment="1" applyProtection="1">
      <alignment horizontal="left" indent="1"/>
      <protection locked="0"/>
    </xf>
    <xf numFmtId="0" fontId="38" fillId="0" borderId="35" xfId="8" applyFont="1" applyBorder="1" applyProtection="1">
      <protection locked="0"/>
    </xf>
    <xf numFmtId="0" fontId="37" fillId="0" borderId="45" xfId="8" applyFont="1" applyBorder="1" applyProtection="1">
      <protection locked="0"/>
    </xf>
    <xf numFmtId="0" fontId="38" fillId="0" borderId="41" xfId="8" applyFont="1" applyBorder="1" applyAlignment="1" applyProtection="1">
      <alignment horizontal="center" wrapText="1"/>
      <protection locked="0"/>
    </xf>
    <xf numFmtId="0" fontId="38" fillId="0" borderId="42" xfId="8" applyFont="1" applyBorder="1" applyAlignment="1" applyProtection="1">
      <alignment horizontal="center" wrapText="1"/>
      <protection locked="0"/>
    </xf>
    <xf numFmtId="9" fontId="37" fillId="0" borderId="0" xfId="8" applyNumberFormat="1" applyFont="1" applyAlignment="1" applyProtection="1">
      <alignment horizontal="center"/>
      <protection locked="0"/>
    </xf>
    <xf numFmtId="9" fontId="39" fillId="0" borderId="50" xfId="32" applyFont="1" applyBorder="1" applyAlignment="1" applyProtection="1">
      <alignment horizontal="center" wrapText="1"/>
      <protection locked="0"/>
    </xf>
    <xf numFmtId="166" fontId="37" fillId="13" borderId="40" xfId="8" applyNumberFormat="1" applyFont="1" applyFill="1" applyBorder="1" applyAlignment="1" applyProtection="1">
      <alignment horizontal="left" indent="1"/>
      <protection locked="0"/>
    </xf>
    <xf numFmtId="0" fontId="38" fillId="0" borderId="41" xfId="8" applyFont="1" applyBorder="1" applyAlignment="1" applyProtection="1">
      <alignment wrapText="1"/>
      <protection locked="0"/>
    </xf>
    <xf numFmtId="170" fontId="38" fillId="0" borderId="18" xfId="13" applyNumberFormat="1" applyFont="1" applyBorder="1" applyAlignment="1" applyProtection="1">
      <alignment horizontal="center"/>
      <protection locked="0"/>
    </xf>
    <xf numFmtId="9" fontId="38" fillId="0" borderId="18" xfId="8" applyNumberFormat="1" applyFont="1" applyBorder="1" applyAlignment="1" applyProtection="1">
      <alignment horizontal="center"/>
      <protection locked="0"/>
    </xf>
    <xf numFmtId="0" fontId="38" fillId="0" borderId="18" xfId="8" applyFont="1" applyBorder="1" applyAlignment="1" applyProtection="1">
      <alignment horizontal="center"/>
      <protection locked="0"/>
    </xf>
    <xf numFmtId="166" fontId="38" fillId="0" borderId="18" xfId="8" applyNumberFormat="1" applyFont="1" applyBorder="1" applyProtection="1">
      <protection locked="0"/>
    </xf>
    <xf numFmtId="170" fontId="38" fillId="0" borderId="18" xfId="13" applyNumberFormat="1" applyFont="1" applyBorder="1" applyProtection="1">
      <protection locked="0"/>
    </xf>
    <xf numFmtId="172" fontId="38" fillId="0" borderId="18" xfId="8" applyNumberFormat="1" applyFont="1" applyBorder="1" applyAlignment="1" applyProtection="1">
      <alignment horizontal="center"/>
      <protection locked="0"/>
    </xf>
    <xf numFmtId="170" fontId="38" fillId="0" borderId="42" xfId="13" applyNumberFormat="1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Continuous"/>
      <protection locked="0"/>
    </xf>
    <xf numFmtId="0" fontId="22" fillId="0" borderId="0" xfId="0" applyFont="1" applyProtection="1">
      <protection locked="0"/>
    </xf>
    <xf numFmtId="8" fontId="16" fillId="0" borderId="29" xfId="0" applyNumberFormat="1" applyFont="1" applyBorder="1" applyProtection="1">
      <protection locked="0"/>
    </xf>
    <xf numFmtId="10" fontId="22" fillId="0" borderId="0" xfId="0" applyNumberFormat="1" applyFont="1" applyAlignment="1" applyProtection="1">
      <alignment horizontal="right"/>
      <protection locked="0"/>
    </xf>
    <xf numFmtId="0" fontId="22" fillId="0" borderId="29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8" fontId="10" fillId="6" borderId="0" xfId="0" applyNumberFormat="1" applyFont="1" applyFill="1" applyAlignment="1" applyProtection="1">
      <alignment horizontal="center"/>
      <protection locked="0"/>
    </xf>
    <xf numFmtId="0" fontId="10" fillId="6" borderId="0" xfId="0" applyFont="1" applyFill="1" applyProtection="1">
      <protection locked="0"/>
    </xf>
    <xf numFmtId="0" fontId="10" fillId="6" borderId="0" xfId="0" applyFont="1" applyFill="1" applyAlignment="1" applyProtection="1">
      <alignment horizontal="left"/>
      <protection locked="0"/>
    </xf>
    <xf numFmtId="0" fontId="10" fillId="6" borderId="0" xfId="0" applyFont="1" applyFill="1" applyAlignment="1" applyProtection="1">
      <alignment horizontal="left" vertical="top"/>
      <protection locked="0"/>
    </xf>
    <xf numFmtId="49" fontId="5" fillId="6" borderId="0" xfId="0" applyNumberFormat="1" applyFont="1" applyFill="1" applyProtection="1">
      <protection locked="0"/>
    </xf>
    <xf numFmtId="0" fontId="10" fillId="6" borderId="0" xfId="0" applyFont="1" applyFill="1" applyAlignment="1" applyProtection="1">
      <alignment horizontal="center"/>
      <protection locked="0"/>
    </xf>
    <xf numFmtId="0" fontId="10" fillId="6" borderId="0" xfId="0" applyFont="1" applyFill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8" fontId="16" fillId="0" borderId="23" xfId="0" applyNumberFormat="1" applyFont="1" applyBorder="1" applyProtection="1">
      <protection locked="0"/>
    </xf>
    <xf numFmtId="10" fontId="22" fillId="0" borderId="29" xfId="0" applyNumberFormat="1" applyFont="1" applyBorder="1" applyAlignment="1" applyProtection="1">
      <alignment horizontal="right"/>
      <protection locked="0"/>
    </xf>
    <xf numFmtId="43" fontId="9" fillId="0" borderId="6" xfId="12" applyFont="1" applyFill="1" applyBorder="1" applyProtection="1"/>
    <xf numFmtId="43" fontId="9" fillId="0" borderId="6" xfId="12" applyFont="1" applyFill="1" applyBorder="1" applyAlignment="1" applyProtection="1"/>
    <xf numFmtId="8" fontId="16" fillId="0" borderId="0" xfId="0" applyNumberFormat="1" applyFont="1" applyProtection="1">
      <protection locked="0"/>
    </xf>
    <xf numFmtId="169" fontId="9" fillId="0" borderId="34" xfId="15" applyNumberFormat="1" applyFont="1" applyFill="1" applyBorder="1" applyAlignment="1" applyProtection="1">
      <alignment horizontal="center"/>
      <protection locked="0"/>
    </xf>
    <xf numFmtId="0" fontId="9" fillId="0" borderId="24" xfId="8" applyBorder="1" applyProtection="1">
      <protection locked="0"/>
    </xf>
    <xf numFmtId="170" fontId="9" fillId="6" borderId="4" xfId="12" applyNumberFormat="1" applyFont="1" applyFill="1" applyBorder="1" applyProtection="1">
      <protection locked="0"/>
    </xf>
    <xf numFmtId="170" fontId="9" fillId="6" borderId="15" xfId="12" applyNumberFormat="1" applyFont="1" applyFill="1" applyBorder="1" applyProtection="1">
      <protection locked="0"/>
    </xf>
    <xf numFmtId="43" fontId="9" fillId="0" borderId="4" xfId="12" applyFont="1" applyFill="1" applyBorder="1" applyProtection="1">
      <protection locked="0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8" xfId="0" applyFont="1" applyBorder="1" applyAlignment="1" applyProtection="1">
      <alignment horizontal="left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4" fillId="6" borderId="0" xfId="0" applyFont="1" applyFill="1" applyProtection="1">
      <protection locked="0"/>
    </xf>
    <xf numFmtId="44" fontId="0" fillId="6" borderId="0" xfId="0" applyNumberFormat="1" applyFill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left"/>
      <protection locked="0"/>
    </xf>
    <xf numFmtId="44" fontId="0" fillId="6" borderId="0" xfId="0" applyNumberFormat="1" applyFill="1" applyProtection="1">
      <protection locked="0"/>
    </xf>
    <xf numFmtId="43" fontId="9" fillId="0" borderId="3" xfId="12" applyFont="1" applyFill="1" applyBorder="1" applyProtection="1">
      <protection locked="0"/>
    </xf>
    <xf numFmtId="0" fontId="30" fillId="6" borderId="0" xfId="0" applyFont="1" applyFill="1" applyProtection="1">
      <protection locked="0"/>
    </xf>
    <xf numFmtId="0" fontId="0" fillId="6" borderId="0" xfId="0" applyFill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right"/>
      <protection locked="0"/>
    </xf>
    <xf numFmtId="0" fontId="9" fillId="6" borderId="0" xfId="0" applyFont="1" applyFill="1" applyProtection="1">
      <protection locked="0"/>
    </xf>
    <xf numFmtId="43" fontId="9" fillId="0" borderId="8" xfId="12" applyFont="1" applyFill="1" applyBorder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6" borderId="0" xfId="0" applyFont="1" applyFill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12" fillId="6" borderId="0" xfId="0" applyFont="1" applyFill="1" applyAlignment="1" applyProtection="1">
      <alignment horizontal="center"/>
      <protection locked="0"/>
    </xf>
    <xf numFmtId="44" fontId="9" fillId="6" borderId="0" xfId="0" applyNumberFormat="1" applyFont="1" applyFill="1" applyAlignment="1" applyProtection="1">
      <alignment horizontal="center"/>
      <protection locked="0"/>
    </xf>
    <xf numFmtId="44" fontId="4" fillId="0" borderId="57" xfId="0" applyNumberFormat="1" applyFont="1" applyBorder="1" applyAlignment="1" applyProtection="1">
      <alignment horizontal="center"/>
      <protection locked="0"/>
    </xf>
    <xf numFmtId="10" fontId="4" fillId="0" borderId="57" xfId="0" applyNumberFormat="1" applyFont="1" applyBorder="1" applyAlignment="1" applyProtection="1">
      <alignment horizontal="left"/>
      <protection locked="0"/>
    </xf>
    <xf numFmtId="0" fontId="0" fillId="0" borderId="59" xfId="0" applyBorder="1" applyAlignment="1" applyProtection="1">
      <alignment horizontal="center"/>
      <protection locked="0"/>
    </xf>
    <xf numFmtId="0" fontId="28" fillId="6" borderId="0" xfId="0" applyFont="1" applyFill="1" applyAlignment="1" applyProtection="1">
      <alignment horizontal="center"/>
      <protection locked="0"/>
    </xf>
    <xf numFmtId="0" fontId="4" fillId="6" borderId="0" xfId="0" applyFont="1" applyFill="1" applyAlignment="1" applyProtection="1">
      <alignment wrapText="1"/>
      <protection locked="0"/>
    </xf>
    <xf numFmtId="44" fontId="0" fillId="6" borderId="0" xfId="0" applyNumberFormat="1" applyFill="1" applyAlignment="1" applyProtection="1">
      <alignment horizontal="center"/>
      <protection locked="0"/>
    </xf>
    <xf numFmtId="43" fontId="9" fillId="0" borderId="47" xfId="1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6" borderId="0" xfId="8" applyFill="1" applyProtection="1">
      <protection locked="0"/>
    </xf>
    <xf numFmtId="0" fontId="9" fillId="6" borderId="0" xfId="8" applyFill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44" fontId="4" fillId="0" borderId="0" xfId="0" applyNumberFormat="1" applyFont="1" applyProtection="1"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6" borderId="0" xfId="0" applyFill="1" applyAlignment="1" applyProtection="1">
      <alignment wrapText="1"/>
      <protection locked="0"/>
    </xf>
    <xf numFmtId="0" fontId="6" fillId="6" borderId="0" xfId="0" applyFont="1" applyFill="1" applyAlignment="1" applyProtection="1">
      <alignment vertical="center" wrapText="1"/>
      <protection locked="0"/>
    </xf>
    <xf numFmtId="0" fontId="9" fillId="6" borderId="0" xfId="0" applyFont="1" applyFill="1" applyAlignment="1" applyProtection="1">
      <alignment vertical="center"/>
      <protection locked="0"/>
    </xf>
    <xf numFmtId="0" fontId="6" fillId="6" borderId="0" xfId="0" applyFont="1" applyFill="1" applyProtection="1">
      <protection locked="0"/>
    </xf>
    <xf numFmtId="5" fontId="6" fillId="6" borderId="0" xfId="0" applyNumberFormat="1" applyFont="1" applyFill="1" applyProtection="1">
      <protection locked="0"/>
    </xf>
    <xf numFmtId="0" fontId="6" fillId="6" borderId="0" xfId="0" applyFont="1" applyFill="1" applyAlignment="1" applyProtection="1">
      <alignment horizontal="left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8" fillId="6" borderId="0" xfId="0" applyFont="1" applyFill="1" applyAlignment="1" applyProtection="1">
      <alignment vertical="center"/>
      <protection locked="0"/>
    </xf>
    <xf numFmtId="0" fontId="6" fillId="6" borderId="0" xfId="0" applyFont="1" applyFill="1" applyAlignment="1" applyProtection="1">
      <alignment horizontal="right" vertical="center"/>
      <protection locked="0"/>
    </xf>
    <xf numFmtId="0" fontId="6" fillId="6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8" fontId="18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14" fontId="9" fillId="6" borderId="0" xfId="0" applyNumberFormat="1" applyFont="1" applyFill="1" applyAlignment="1" applyProtection="1">
      <alignment horizontal="left"/>
      <protection locked="0"/>
    </xf>
    <xf numFmtId="10" fontId="0" fillId="6" borderId="0" xfId="0" applyNumberFormat="1" applyFill="1" applyProtection="1">
      <protection locked="0"/>
    </xf>
    <xf numFmtId="0" fontId="9" fillId="6" borderId="0" xfId="0" applyFont="1" applyFill="1" applyAlignment="1" applyProtection="1">
      <alignment horizontal="center"/>
      <protection locked="0"/>
    </xf>
    <xf numFmtId="0" fontId="33" fillId="6" borderId="0" xfId="0" applyFont="1" applyFill="1" applyProtection="1">
      <protection locked="0"/>
    </xf>
    <xf numFmtId="10" fontId="4" fillId="6" borderId="0" xfId="0" applyNumberFormat="1" applyFont="1" applyFill="1" applyAlignment="1" applyProtection="1">
      <alignment horizontal="left"/>
      <protection locked="0"/>
    </xf>
    <xf numFmtId="49" fontId="0" fillId="6" borderId="0" xfId="0" applyNumberFormat="1" applyFill="1" applyProtection="1">
      <protection locked="0"/>
    </xf>
    <xf numFmtId="0" fontId="9" fillId="6" borderId="0" xfId="0" applyFont="1" applyFill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10" fontId="0" fillId="7" borderId="0" xfId="0" applyNumberFormat="1" applyFill="1" applyProtection="1">
      <protection locked="0"/>
    </xf>
    <xf numFmtId="0" fontId="4" fillId="0" borderId="0" xfId="8" applyFont="1" applyAlignment="1" applyProtection="1">
      <alignment horizontal="center"/>
      <protection locked="0"/>
    </xf>
    <xf numFmtId="0" fontId="9" fillId="0" borderId="0" xfId="8" applyAlignment="1" applyProtection="1">
      <alignment horizontal="right"/>
      <protection locked="0"/>
    </xf>
    <xf numFmtId="42" fontId="9" fillId="0" borderId="0" xfId="8" applyNumberFormat="1" applyAlignment="1" applyProtection="1">
      <alignment horizontal="left"/>
      <protection locked="0" hidden="1"/>
    </xf>
    <xf numFmtId="0" fontId="4" fillId="6" borderId="0" xfId="8" applyFont="1" applyFill="1" applyProtection="1">
      <protection locked="0"/>
    </xf>
    <xf numFmtId="0" fontId="4" fillId="9" borderId="0" xfId="8" applyFont="1" applyFill="1" applyProtection="1">
      <protection locked="0"/>
    </xf>
    <xf numFmtId="14" fontId="9" fillId="12" borderId="0" xfId="8" applyNumberFormat="1" applyFill="1" applyProtection="1">
      <protection locked="0"/>
    </xf>
    <xf numFmtId="0" fontId="9" fillId="12" borderId="0" xfId="8" applyFill="1" applyAlignment="1" applyProtection="1">
      <alignment horizontal="right"/>
      <protection locked="0"/>
    </xf>
    <xf numFmtId="170" fontId="39" fillId="0" borderId="50" xfId="13" applyNumberFormat="1" applyFont="1" applyBorder="1" applyAlignment="1" applyProtection="1">
      <alignment wrapText="1"/>
    </xf>
    <xf numFmtId="172" fontId="39" fillId="0" borderId="50" xfId="8" applyNumberFormat="1" applyFont="1" applyBorder="1" applyAlignment="1">
      <alignment horizontal="center" wrapText="1"/>
    </xf>
    <xf numFmtId="172" fontId="47" fillId="0" borderId="53" xfId="8" applyNumberFormat="1" applyFont="1" applyBorder="1" applyAlignment="1">
      <alignment horizontal="center"/>
    </xf>
    <xf numFmtId="170" fontId="47" fillId="0" borderId="53" xfId="13" applyNumberFormat="1" applyFont="1" applyBorder="1" applyAlignment="1" applyProtection="1">
      <alignment horizontal="center"/>
    </xf>
    <xf numFmtId="0" fontId="47" fillId="0" borderId="54" xfId="8" applyFont="1" applyBorder="1"/>
    <xf numFmtId="9" fontId="47" fillId="0" borderId="53" xfId="8" applyNumberFormat="1" applyFont="1" applyBorder="1" applyAlignment="1">
      <alignment horizontal="center"/>
    </xf>
    <xf numFmtId="170" fontId="47" fillId="0" borderId="55" xfId="13" applyNumberFormat="1" applyFont="1" applyBorder="1" applyAlignment="1" applyProtection="1">
      <alignment horizontal="left"/>
    </xf>
    <xf numFmtId="0" fontId="13" fillId="0" borderId="0" xfId="0" applyFont="1" applyProtection="1">
      <protection locked="0"/>
    </xf>
    <xf numFmtId="0" fontId="13" fillId="0" borderId="0" xfId="8" applyFont="1" applyProtection="1">
      <protection locked="0"/>
    </xf>
    <xf numFmtId="0" fontId="3" fillId="0" borderId="0" xfId="8" applyFont="1" applyProtection="1">
      <protection locked="0"/>
    </xf>
    <xf numFmtId="43" fontId="13" fillId="0" borderId="0" xfId="13" applyFont="1" applyProtection="1"/>
    <xf numFmtId="8" fontId="15" fillId="6" borderId="0" xfId="0" applyNumberFormat="1" applyFont="1" applyFill="1" applyProtection="1"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22" fontId="21" fillId="6" borderId="0" xfId="7" applyNumberFormat="1" applyFont="1" applyFill="1" applyBorder="1" applyAlignment="1" applyProtection="1">
      <alignment horizontal="left" vertical="center"/>
      <protection locked="0"/>
    </xf>
    <xf numFmtId="8" fontId="15" fillId="6" borderId="0" xfId="0" applyNumberFormat="1" applyFont="1" applyFill="1" applyAlignment="1" applyProtection="1">
      <alignment horizontal="center"/>
      <protection locked="0"/>
    </xf>
    <xf numFmtId="0" fontId="9" fillId="0" borderId="48" xfId="0" applyFont="1" applyBorder="1" applyAlignment="1" applyProtection="1">
      <alignment horizontal="left" vertical="center"/>
      <protection locked="0"/>
    </xf>
    <xf numFmtId="0" fontId="9" fillId="0" borderId="49" xfId="0" applyFont="1" applyBorder="1" applyAlignment="1" applyProtection="1">
      <alignment horizontal="left" vertical="center"/>
      <protection locked="0"/>
    </xf>
    <xf numFmtId="43" fontId="9" fillId="0" borderId="15" xfId="12" applyFont="1" applyFill="1" applyBorder="1" applyProtection="1">
      <protection locked="0"/>
    </xf>
    <xf numFmtId="9" fontId="0" fillId="0" borderId="0" xfId="0" applyNumberForma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43" fontId="9" fillId="0" borderId="15" xfId="12" applyFont="1" applyFill="1" applyBorder="1" applyProtection="1"/>
    <xf numFmtId="169" fontId="4" fillId="6" borderId="12" xfId="32" applyNumberFormat="1" applyFont="1" applyFill="1" applyBorder="1" applyProtection="1"/>
    <xf numFmtId="0" fontId="2" fillId="0" borderId="0" xfId="0" applyFont="1" applyProtection="1"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43" fontId="9" fillId="0" borderId="6" xfId="12" applyFont="1" applyFill="1" applyBorder="1" applyAlignment="1" applyProtection="1">
      <alignment horizontal="right"/>
      <protection locked="0"/>
    </xf>
    <xf numFmtId="43" fontId="9" fillId="0" borderId="20" xfId="12" applyFont="1" applyFill="1" applyBorder="1" applyProtection="1">
      <protection locked="0"/>
    </xf>
    <xf numFmtId="10" fontId="32" fillId="0" borderId="0" xfId="0" applyNumberFormat="1" applyFont="1" applyAlignment="1" applyProtection="1">
      <alignment horizontal="left" vertical="center"/>
      <protection locked="0"/>
    </xf>
    <xf numFmtId="0" fontId="4" fillId="0" borderId="50" xfId="8" applyFont="1" applyBorder="1" applyProtection="1">
      <protection locked="0"/>
    </xf>
    <xf numFmtId="10" fontId="4" fillId="0" borderId="18" xfId="8" applyNumberFormat="1" applyFont="1" applyBorder="1" applyAlignment="1" applyProtection="1">
      <alignment horizontal="center"/>
      <protection locked="0"/>
    </xf>
    <xf numFmtId="0" fontId="4" fillId="0" borderId="25" xfId="8" applyFont="1" applyBorder="1" applyAlignment="1" applyProtection="1">
      <alignment horizontal="center"/>
      <protection locked="0"/>
    </xf>
    <xf numFmtId="0" fontId="9" fillId="0" borderId="2" xfId="8" applyBorder="1" applyProtection="1">
      <protection locked="0"/>
    </xf>
    <xf numFmtId="0" fontId="9" fillId="6" borderId="2" xfId="8" applyFill="1" applyBorder="1" applyProtection="1">
      <protection locked="0"/>
    </xf>
    <xf numFmtId="0" fontId="9" fillId="0" borderId="5" xfId="8" applyBorder="1" applyProtection="1">
      <protection locked="0"/>
    </xf>
    <xf numFmtId="0" fontId="9" fillId="6" borderId="19" xfId="8" applyFill="1" applyBorder="1" applyProtection="1">
      <protection locked="0"/>
    </xf>
    <xf numFmtId="0" fontId="4" fillId="6" borderId="10" xfId="8" applyFont="1" applyFill="1" applyBorder="1" applyProtection="1">
      <protection locked="0"/>
    </xf>
    <xf numFmtId="0" fontId="4" fillId="0" borderId="43" xfId="8" applyFont="1" applyBorder="1" applyAlignment="1" applyProtection="1">
      <alignment horizontal="center"/>
      <protection locked="0"/>
    </xf>
    <xf numFmtId="0" fontId="12" fillId="0" borderId="0" xfId="8" applyFont="1" applyAlignment="1" applyProtection="1">
      <alignment horizontal="center"/>
      <protection locked="0"/>
    </xf>
    <xf numFmtId="0" fontId="9" fillId="0" borderId="10" xfId="8" applyBorder="1" applyProtection="1">
      <protection locked="0"/>
    </xf>
    <xf numFmtId="43" fontId="9" fillId="0" borderId="0" xfId="12" applyFont="1" applyFill="1" applyBorder="1" applyProtection="1">
      <protection locked="0"/>
    </xf>
    <xf numFmtId="10" fontId="9" fillId="0" borderId="0" xfId="8" applyNumberFormat="1" applyAlignment="1" applyProtection="1">
      <alignment horizontal="center"/>
      <protection locked="0"/>
    </xf>
    <xf numFmtId="169" fontId="3" fillId="0" borderId="0" xfId="8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10" fontId="9" fillId="0" borderId="0" xfId="0" applyNumberFormat="1" applyFont="1" applyAlignment="1" applyProtection="1">
      <alignment horizontal="center"/>
      <protection locked="0"/>
    </xf>
    <xf numFmtId="10" fontId="0" fillId="0" borderId="0" xfId="0" applyNumberFormat="1" applyAlignment="1" applyProtection="1">
      <alignment horizontal="right" vertical="center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/>
      <protection locked="0"/>
    </xf>
    <xf numFmtId="43" fontId="9" fillId="0" borderId="15" xfId="12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vertical="top" wrapText="1"/>
      <protection locked="0"/>
    </xf>
    <xf numFmtId="0" fontId="9" fillId="0" borderId="46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9" fontId="0" fillId="6" borderId="0" xfId="0" applyNumberFormat="1" applyFill="1" applyAlignment="1" applyProtection="1">
      <alignment horizontal="center"/>
      <protection locked="0"/>
    </xf>
    <xf numFmtId="44" fontId="9" fillId="0" borderId="0" xfId="0" applyNumberFormat="1" applyFont="1" applyAlignment="1" applyProtection="1">
      <alignment horizontal="center"/>
      <protection locked="0"/>
    </xf>
    <xf numFmtId="8" fontId="9" fillId="0" borderId="0" xfId="0" applyNumberFormat="1" applyFont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10" fontId="0" fillId="6" borderId="0" xfId="0" applyNumberFormat="1" applyFill="1" applyAlignment="1" applyProtection="1">
      <alignment horizontal="center"/>
      <protection locked="0"/>
    </xf>
    <xf numFmtId="42" fontId="9" fillId="0" borderId="0" xfId="0" applyNumberFormat="1" applyFont="1" applyProtection="1">
      <protection locked="0"/>
    </xf>
    <xf numFmtId="0" fontId="27" fillId="0" borderId="0" xfId="8" applyFont="1"/>
    <xf numFmtId="0" fontId="9" fillId="0" borderId="46" xfId="8" applyBorder="1" applyProtection="1">
      <protection locked="0"/>
    </xf>
    <xf numFmtId="43" fontId="9" fillId="0" borderId="17" xfId="12" applyFont="1" applyFill="1" applyBorder="1" applyAlignment="1" applyProtection="1"/>
    <xf numFmtId="43" fontId="9" fillId="0" borderId="9" xfId="12" applyFont="1" applyFill="1" applyBorder="1" applyProtection="1"/>
    <xf numFmtId="43" fontId="47" fillId="0" borderId="53" xfId="13" applyFont="1" applyBorder="1" applyAlignment="1" applyProtection="1">
      <alignment horizontal="center"/>
    </xf>
    <xf numFmtId="43" fontId="47" fillId="0" borderId="53" xfId="13" applyFont="1" applyBorder="1" applyProtection="1"/>
    <xf numFmtId="43" fontId="47" fillId="0" borderId="21" xfId="13" applyFont="1" applyBorder="1" applyAlignment="1" applyProtection="1">
      <alignment horizontal="center"/>
    </xf>
    <xf numFmtId="170" fontId="47" fillId="0" borderId="53" xfId="12" applyNumberFormat="1" applyFont="1" applyBorder="1" applyProtection="1"/>
    <xf numFmtId="0" fontId="4" fillId="0" borderId="53" xfId="12" applyNumberFormat="1" applyFont="1" applyBorder="1" applyAlignment="1" applyProtection="1">
      <alignment horizontal="center"/>
    </xf>
    <xf numFmtId="9" fontId="37" fillId="11" borderId="0" xfId="8" applyNumberFormat="1" applyFont="1" applyFill="1" applyAlignment="1" applyProtection="1">
      <alignment horizontal="center"/>
      <protection locked="0"/>
    </xf>
    <xf numFmtId="0" fontId="39" fillId="0" borderId="31" xfId="8" applyFont="1" applyBorder="1" applyAlignment="1" applyProtection="1">
      <alignment horizontal="left" wrapText="1"/>
      <protection locked="0"/>
    </xf>
    <xf numFmtId="170" fontId="39" fillId="0" borderId="50" xfId="13" applyNumberFormat="1" applyFont="1" applyBorder="1" applyAlignment="1" applyProtection="1">
      <alignment wrapText="1"/>
      <protection locked="0"/>
    </xf>
    <xf numFmtId="170" fontId="39" fillId="0" borderId="50" xfId="13" applyNumberFormat="1" applyFont="1" applyBorder="1" applyAlignment="1" applyProtection="1">
      <alignment horizontal="center" wrapText="1"/>
      <protection locked="0"/>
    </xf>
    <xf numFmtId="170" fontId="39" fillId="13" borderId="39" xfId="13" applyNumberFormat="1" applyFont="1" applyFill="1" applyBorder="1" applyAlignment="1" applyProtection="1">
      <alignment horizontal="center"/>
      <protection locked="0"/>
    </xf>
    <xf numFmtId="9" fontId="39" fillId="13" borderId="39" xfId="8" applyNumberFormat="1" applyFont="1" applyFill="1" applyBorder="1" applyAlignment="1" applyProtection="1">
      <alignment horizontal="center"/>
      <protection locked="0"/>
    </xf>
    <xf numFmtId="0" fontId="39" fillId="13" borderId="39" xfId="8" applyFont="1" applyFill="1" applyBorder="1" applyAlignment="1" applyProtection="1">
      <alignment horizontal="center"/>
      <protection locked="0"/>
    </xf>
    <xf numFmtId="166" fontId="39" fillId="13" borderId="39" xfId="8" applyNumberFormat="1" applyFont="1" applyFill="1" applyBorder="1" applyProtection="1">
      <protection locked="0"/>
    </xf>
    <xf numFmtId="170" fontId="39" fillId="13" borderId="39" xfId="13" applyNumberFormat="1" applyFont="1" applyFill="1" applyBorder="1" applyProtection="1">
      <protection locked="0"/>
    </xf>
    <xf numFmtId="172" fontId="39" fillId="13" borderId="39" xfId="8" applyNumberFormat="1" applyFont="1" applyFill="1" applyBorder="1" applyAlignment="1" applyProtection="1">
      <alignment horizontal="center"/>
      <protection locked="0"/>
    </xf>
    <xf numFmtId="170" fontId="39" fillId="0" borderId="0" xfId="13" applyNumberFormat="1" applyFont="1" applyFill="1" applyBorder="1" applyProtection="1">
      <protection locked="0"/>
    </xf>
    <xf numFmtId="0" fontId="47" fillId="0" borderId="0" xfId="8" applyFont="1" applyProtection="1">
      <protection locked="0"/>
    </xf>
    <xf numFmtId="43" fontId="9" fillId="0" borderId="14" xfId="12" applyFont="1" applyFill="1" applyBorder="1" applyAlignment="1" applyProtection="1">
      <alignment horizontal="right"/>
      <protection locked="0"/>
    </xf>
    <xf numFmtId="0" fontId="9" fillId="0" borderId="24" xfId="8" applyBorder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  <protection locked="0"/>
    </xf>
    <xf numFmtId="169" fontId="3" fillId="0" borderId="0" xfId="8" applyNumberFormat="1" applyFont="1" applyAlignment="1" applyProtection="1">
      <alignment vertical="center"/>
      <protection locked="0"/>
    </xf>
    <xf numFmtId="43" fontId="9" fillId="0" borderId="30" xfId="12" applyFont="1" applyFill="1" applyBorder="1" applyAlignment="1" applyProtection="1">
      <protection locked="0"/>
    </xf>
    <xf numFmtId="0" fontId="9" fillId="0" borderId="36" xfId="8" applyBorder="1" applyProtection="1">
      <protection locked="0"/>
    </xf>
    <xf numFmtId="1" fontId="37" fillId="0" borderId="0" xfId="8" applyNumberFormat="1" applyFont="1" applyProtection="1">
      <protection locked="0"/>
    </xf>
    <xf numFmtId="1" fontId="37" fillId="13" borderId="39" xfId="8" applyNumberFormat="1" applyFont="1" applyFill="1" applyBorder="1" applyProtection="1">
      <protection locked="0"/>
    </xf>
    <xf numFmtId="1" fontId="2" fillId="0" borderId="50" xfId="14" applyNumberFormat="1" applyFont="1" applyBorder="1" applyAlignment="1" applyProtection="1">
      <alignment horizontal="center" wrapText="1"/>
      <protection locked="0"/>
    </xf>
    <xf numFmtId="1" fontId="2" fillId="0" borderId="0" xfId="14" applyNumberFormat="1" applyFont="1" applyAlignment="1" applyProtection="1">
      <alignment horizontal="center"/>
      <protection locked="0"/>
    </xf>
    <xf numFmtId="1" fontId="2" fillId="13" borderId="39" xfId="14" applyNumberFormat="1" applyFont="1" applyFill="1" applyBorder="1" applyAlignment="1" applyProtection="1">
      <alignment horizontal="center"/>
      <protection locked="0"/>
    </xf>
    <xf numFmtId="1" fontId="47" fillId="0" borderId="53" xfId="8" applyNumberFormat="1" applyFont="1" applyBorder="1"/>
    <xf numFmtId="1" fontId="38" fillId="0" borderId="18" xfId="8" applyNumberFormat="1" applyFont="1" applyBorder="1" applyProtection="1">
      <protection locked="0"/>
    </xf>
    <xf numFmtId="1" fontId="38" fillId="0" borderId="0" xfId="8" applyNumberFormat="1" applyFont="1" applyProtection="1">
      <protection locked="0"/>
    </xf>
    <xf numFmtId="1" fontId="9" fillId="0" borderId="0" xfId="8" applyNumberFormat="1" applyProtection="1">
      <protection locked="0"/>
    </xf>
    <xf numFmtId="0" fontId="9" fillId="0" borderId="0" xfId="8" applyAlignment="1" applyProtection="1">
      <alignment horizontal="left" vertical="top"/>
      <protection locked="0"/>
    </xf>
    <xf numFmtId="1" fontId="13" fillId="0" borderId="0" xfId="0" applyNumberFormat="1" applyFont="1" applyAlignment="1" applyProtection="1">
      <alignment horizontal="left"/>
      <protection locked="0"/>
    </xf>
    <xf numFmtId="14" fontId="13" fillId="0" borderId="0" xfId="0" applyNumberFormat="1" applyFont="1" applyProtection="1">
      <protection locked="0"/>
    </xf>
    <xf numFmtId="44" fontId="13" fillId="0" borderId="0" xfId="0" applyNumberFormat="1" applyFont="1" applyProtection="1">
      <protection locked="0"/>
    </xf>
    <xf numFmtId="43" fontId="13" fillId="0" borderId="43" xfId="12" applyFont="1" applyBorder="1" applyProtection="1">
      <protection locked="0"/>
    </xf>
    <xf numFmtId="14" fontId="13" fillId="0" borderId="38" xfId="0" applyNumberFormat="1" applyFont="1" applyBorder="1" applyProtection="1">
      <protection locked="0"/>
    </xf>
    <xf numFmtId="0" fontId="13" fillId="0" borderId="43" xfId="0" applyFont="1" applyBorder="1" applyProtection="1">
      <protection locked="0"/>
    </xf>
    <xf numFmtId="1" fontId="13" fillId="0" borderId="43" xfId="0" applyNumberFormat="1" applyFont="1" applyBorder="1" applyAlignment="1" applyProtection="1">
      <alignment horizontal="left"/>
      <protection locked="0"/>
    </xf>
    <xf numFmtId="43" fontId="13" fillId="0" borderId="3" xfId="12" applyFont="1" applyBorder="1" applyProtection="1">
      <protection locked="0"/>
    </xf>
    <xf numFmtId="14" fontId="13" fillId="0" borderId="2" xfId="0" applyNumberFormat="1" applyFont="1" applyBorder="1" applyProtection="1">
      <protection locked="0"/>
    </xf>
    <xf numFmtId="0" fontId="13" fillId="0" borderId="3" xfId="0" applyFont="1" applyBorder="1" applyProtection="1">
      <protection locked="0"/>
    </xf>
    <xf numFmtId="49" fontId="13" fillId="0" borderId="34" xfId="0" applyNumberFormat="1" applyFont="1" applyBorder="1" applyAlignment="1" applyProtection="1">
      <alignment horizontal="left"/>
      <protection locked="0"/>
    </xf>
    <xf numFmtId="43" fontId="13" fillId="0" borderId="51" xfId="12" applyFont="1" applyBorder="1" applyProtection="1">
      <protection locked="0"/>
    </xf>
    <xf numFmtId="14" fontId="13" fillId="0" borderId="28" xfId="0" applyNumberFormat="1" applyFont="1" applyBorder="1" applyProtection="1">
      <protection locked="0"/>
    </xf>
    <xf numFmtId="0" fontId="13" fillId="0" borderId="51" xfId="0" applyFont="1" applyBorder="1" applyProtection="1">
      <protection locked="0"/>
    </xf>
    <xf numFmtId="49" fontId="13" fillId="0" borderId="52" xfId="0" applyNumberFormat="1" applyFont="1" applyBorder="1" applyAlignment="1" applyProtection="1">
      <alignment horizontal="left"/>
      <protection locked="0"/>
    </xf>
    <xf numFmtId="14" fontId="13" fillId="0" borderId="5" xfId="0" applyNumberFormat="1" applyFont="1" applyBorder="1" applyProtection="1">
      <protection locked="0"/>
    </xf>
    <xf numFmtId="0" fontId="13" fillId="9" borderId="0" xfId="8" applyFont="1" applyFill="1" applyProtection="1">
      <protection locked="0"/>
    </xf>
    <xf numFmtId="0" fontId="13" fillId="0" borderId="0" xfId="8" applyFont="1"/>
    <xf numFmtId="0" fontId="51" fillId="0" borderId="0" xfId="8" applyFont="1" applyProtection="1">
      <protection locked="0"/>
    </xf>
    <xf numFmtId="49" fontId="51" fillId="0" borderId="0" xfId="8" applyNumberFormat="1" applyFont="1" applyProtection="1">
      <protection locked="0"/>
    </xf>
    <xf numFmtId="0" fontId="23" fillId="0" borderId="0" xfId="8" applyFont="1" applyProtection="1">
      <protection locked="0"/>
    </xf>
    <xf numFmtId="0" fontId="39" fillId="0" borderId="32" xfId="8" applyFont="1" applyBorder="1" applyAlignment="1" applyProtection="1">
      <alignment horizontal="left" wrapText="1"/>
      <protection locked="0"/>
    </xf>
    <xf numFmtId="9" fontId="39" fillId="0" borderId="61" xfId="32" applyFont="1" applyFill="1" applyBorder="1" applyAlignment="1" applyProtection="1">
      <alignment horizontal="center" wrapText="1"/>
      <protection locked="0"/>
    </xf>
    <xf numFmtId="1" fontId="2" fillId="0" borderId="61" xfId="14" applyNumberFormat="1" applyFont="1" applyBorder="1" applyAlignment="1" applyProtection="1">
      <alignment horizontal="center" wrapText="1"/>
      <protection locked="0"/>
    </xf>
    <xf numFmtId="9" fontId="39" fillId="0" borderId="61" xfId="8" applyNumberFormat="1" applyFont="1" applyBorder="1" applyAlignment="1" applyProtection="1">
      <alignment horizontal="center" wrapText="1"/>
      <protection locked="0"/>
    </xf>
    <xf numFmtId="0" fontId="39" fillId="0" borderId="61" xfId="12" applyNumberFormat="1" applyFont="1" applyFill="1" applyBorder="1" applyAlignment="1" applyProtection="1">
      <alignment horizontal="center" wrapText="1"/>
      <protection locked="0"/>
    </xf>
    <xf numFmtId="170" fontId="39" fillId="0" borderId="61" xfId="12" applyNumberFormat="1" applyFont="1" applyFill="1" applyBorder="1" applyAlignment="1" applyProtection="1">
      <alignment wrapText="1"/>
      <protection locked="0"/>
    </xf>
    <xf numFmtId="170" fontId="39" fillId="0" borderId="61" xfId="12" applyNumberFormat="1" applyFont="1" applyBorder="1" applyAlignment="1" applyProtection="1">
      <alignment wrapText="1"/>
      <protection locked="0"/>
    </xf>
    <xf numFmtId="172" fontId="39" fillId="0" borderId="61" xfId="8" applyNumberFormat="1" applyFont="1" applyBorder="1" applyAlignment="1">
      <alignment horizontal="center" wrapText="1"/>
    </xf>
    <xf numFmtId="43" fontId="39" fillId="0" borderId="61" xfId="13" applyFont="1" applyFill="1" applyBorder="1" applyAlignment="1" applyProtection="1">
      <alignment horizontal="center" wrapText="1"/>
      <protection locked="0"/>
    </xf>
    <xf numFmtId="43" fontId="39" fillId="0" borderId="61" xfId="13" applyFont="1" applyFill="1" applyBorder="1" applyAlignment="1" applyProtection="1">
      <alignment horizontal="center" wrapText="1"/>
    </xf>
    <xf numFmtId="43" fontId="39" fillId="0" borderId="61" xfId="13" applyFont="1" applyFill="1" applyBorder="1" applyAlignment="1" applyProtection="1">
      <alignment wrapText="1"/>
      <protection locked="0"/>
    </xf>
    <xf numFmtId="170" fontId="39" fillId="0" borderId="34" xfId="13" applyNumberFormat="1" applyFont="1" applyFill="1" applyBorder="1" applyAlignment="1" applyProtection="1">
      <alignment horizontal="left" wrapText="1"/>
      <protection locked="0"/>
    </xf>
    <xf numFmtId="0" fontId="39" fillId="0" borderId="14" xfId="8" applyFont="1" applyBorder="1" applyAlignment="1" applyProtection="1">
      <alignment horizontal="left" wrapText="1"/>
      <protection locked="0"/>
    </xf>
    <xf numFmtId="9" fontId="39" fillId="0" borderId="23" xfId="32" applyFont="1" applyFill="1" applyBorder="1" applyAlignment="1" applyProtection="1">
      <alignment horizontal="center" wrapText="1"/>
      <protection locked="0"/>
    </xf>
    <xf numFmtId="1" fontId="2" fillId="0" borderId="23" xfId="14" applyNumberFormat="1" applyFont="1" applyBorder="1" applyAlignment="1" applyProtection="1">
      <alignment horizontal="center" wrapText="1"/>
      <protection locked="0"/>
    </xf>
    <xf numFmtId="9" fontId="39" fillId="0" borderId="23" xfId="8" applyNumberFormat="1" applyFont="1" applyBorder="1" applyAlignment="1" applyProtection="1">
      <alignment horizontal="center" wrapText="1"/>
      <protection locked="0"/>
    </xf>
    <xf numFmtId="0" fontId="39" fillId="0" borderId="23" xfId="12" applyNumberFormat="1" applyFont="1" applyFill="1" applyBorder="1" applyAlignment="1" applyProtection="1">
      <alignment horizontal="center" wrapText="1"/>
      <protection locked="0"/>
    </xf>
    <xf numFmtId="170" fontId="39" fillId="0" borderId="23" xfId="12" applyNumberFormat="1" applyFont="1" applyFill="1" applyBorder="1" applyAlignment="1" applyProtection="1">
      <alignment wrapText="1"/>
      <protection locked="0"/>
    </xf>
    <xf numFmtId="170" fontId="39" fillId="0" borderId="23" xfId="12" applyNumberFormat="1" applyFont="1" applyBorder="1" applyAlignment="1" applyProtection="1">
      <alignment wrapText="1"/>
      <protection locked="0"/>
    </xf>
    <xf numFmtId="172" fontId="39" fillId="0" borderId="23" xfId="8" applyNumberFormat="1" applyFont="1" applyBorder="1" applyAlignment="1">
      <alignment horizontal="center" wrapText="1"/>
    </xf>
    <xf numFmtId="43" fontId="39" fillId="0" borderId="23" xfId="13" applyFont="1" applyFill="1" applyBorder="1" applyAlignment="1" applyProtection="1">
      <alignment horizontal="center" wrapText="1"/>
      <protection locked="0"/>
    </xf>
    <xf numFmtId="43" fontId="39" fillId="0" borderId="23" xfId="13" applyFont="1" applyFill="1" applyBorder="1" applyAlignment="1" applyProtection="1">
      <alignment horizontal="center" wrapText="1"/>
    </xf>
    <xf numFmtId="43" fontId="39" fillId="0" borderId="23" xfId="13" applyFont="1" applyFill="1" applyBorder="1" applyAlignment="1" applyProtection="1">
      <alignment wrapText="1"/>
      <protection locked="0"/>
    </xf>
    <xf numFmtId="170" fontId="39" fillId="0" borderId="24" xfId="13" applyNumberFormat="1" applyFont="1" applyFill="1" applyBorder="1" applyAlignment="1" applyProtection="1">
      <alignment horizontal="left" wrapText="1"/>
      <protection locked="0"/>
    </xf>
    <xf numFmtId="0" fontId="39" fillId="0" borderId="30" xfId="8" applyFont="1" applyBorder="1" applyAlignment="1" applyProtection="1">
      <alignment horizontal="left" wrapText="1"/>
      <protection locked="0"/>
    </xf>
    <xf numFmtId="9" fontId="39" fillId="0" borderId="62" xfId="32" applyFont="1" applyFill="1" applyBorder="1" applyAlignment="1" applyProtection="1">
      <alignment horizontal="center" wrapText="1"/>
      <protection locked="0"/>
    </xf>
    <xf numFmtId="1" fontId="2" fillId="0" borderId="62" xfId="14" applyNumberFormat="1" applyFont="1" applyBorder="1" applyAlignment="1" applyProtection="1">
      <alignment horizontal="center" wrapText="1"/>
      <protection locked="0"/>
    </xf>
    <xf numFmtId="9" fontId="39" fillId="0" borderId="62" xfId="8" applyNumberFormat="1" applyFont="1" applyBorder="1" applyAlignment="1" applyProtection="1">
      <alignment horizontal="center" wrapText="1"/>
      <protection locked="0"/>
    </xf>
    <xf numFmtId="0" fontId="39" fillId="0" borderId="62" xfId="12" applyNumberFormat="1" applyFont="1" applyFill="1" applyBorder="1" applyAlignment="1" applyProtection="1">
      <alignment horizontal="center" wrapText="1"/>
      <protection locked="0"/>
    </xf>
    <xf numFmtId="170" fontId="39" fillId="0" borderId="62" xfId="12" applyNumberFormat="1" applyFont="1" applyFill="1" applyBorder="1" applyAlignment="1" applyProtection="1">
      <alignment wrapText="1"/>
      <protection locked="0"/>
    </xf>
    <xf numFmtId="170" fontId="39" fillId="0" borderId="62" xfId="12" applyNumberFormat="1" applyFont="1" applyBorder="1" applyAlignment="1" applyProtection="1">
      <alignment wrapText="1"/>
      <protection locked="0"/>
    </xf>
    <xf numFmtId="172" fontId="39" fillId="0" borderId="62" xfId="8" applyNumberFormat="1" applyFont="1" applyBorder="1" applyAlignment="1">
      <alignment horizontal="center" wrapText="1"/>
    </xf>
    <xf numFmtId="43" fontId="39" fillId="0" borderId="62" xfId="13" applyFont="1" applyFill="1" applyBorder="1" applyAlignment="1" applyProtection="1">
      <alignment horizontal="center" wrapText="1"/>
      <protection locked="0"/>
    </xf>
    <xf numFmtId="43" fontId="39" fillId="0" borderId="62" xfId="13" applyFont="1" applyFill="1" applyBorder="1" applyAlignment="1" applyProtection="1">
      <alignment horizontal="center" wrapText="1"/>
    </xf>
    <xf numFmtId="43" fontId="39" fillId="0" borderId="62" xfId="13" applyFont="1" applyFill="1" applyBorder="1" applyAlignment="1" applyProtection="1">
      <alignment wrapText="1"/>
      <protection locked="0"/>
    </xf>
    <xf numFmtId="170" fontId="39" fillId="0" borderId="36" xfId="13" applyNumberFormat="1" applyFont="1" applyFill="1" applyBorder="1" applyAlignment="1" applyProtection="1">
      <alignment horizontal="left" wrapText="1"/>
      <protection locked="0"/>
    </xf>
    <xf numFmtId="0" fontId="9" fillId="0" borderId="18" xfId="8" applyBorder="1" applyProtection="1">
      <protection locked="0"/>
    </xf>
    <xf numFmtId="44" fontId="4" fillId="0" borderId="0" xfId="8" applyNumberFormat="1" applyFont="1" applyProtection="1">
      <protection locked="0" hidden="1"/>
    </xf>
    <xf numFmtId="44" fontId="9" fillId="0" borderId="0" xfId="8" applyNumberFormat="1" applyProtection="1">
      <protection locked="0"/>
    </xf>
    <xf numFmtId="0" fontId="9" fillId="9" borderId="0" xfId="8" applyFill="1" applyProtection="1">
      <protection locked="0"/>
    </xf>
    <xf numFmtId="0" fontId="9" fillId="12" borderId="0" xfId="8" applyFill="1" applyProtection="1">
      <protection locked="0"/>
    </xf>
    <xf numFmtId="10" fontId="3" fillId="0" borderId="0" xfId="0" applyNumberFormat="1" applyFont="1"/>
    <xf numFmtId="0" fontId="3" fillId="0" borderId="0" xfId="8" applyFont="1" applyAlignment="1">
      <alignment horizontal="right" vertical="top"/>
    </xf>
    <xf numFmtId="0" fontId="13" fillId="0" borderId="0" xfId="8" applyFont="1" applyAlignment="1">
      <alignment horizontal="right"/>
    </xf>
    <xf numFmtId="44" fontId="3" fillId="0" borderId="25" xfId="8" applyNumberFormat="1" applyFont="1" applyBorder="1"/>
    <xf numFmtId="0" fontId="3" fillId="6" borderId="0" xfId="8" applyFont="1" applyFill="1" applyProtection="1">
      <protection locked="0"/>
    </xf>
    <xf numFmtId="44" fontId="3" fillId="0" borderId="0" xfId="8" applyNumberFormat="1" applyFont="1" applyProtection="1">
      <protection locked="0" hidden="1"/>
    </xf>
    <xf numFmtId="43" fontId="9" fillId="0" borderId="5" xfId="12" applyFont="1" applyFill="1" applyBorder="1" applyAlignment="1" applyProtection="1">
      <alignment horizontal="left"/>
      <protection locked="0" hidden="1"/>
    </xf>
    <xf numFmtId="43" fontId="9" fillId="0" borderId="7" xfId="12" applyFont="1" applyFill="1" applyBorder="1" applyAlignment="1" applyProtection="1">
      <alignment horizontal="left"/>
      <protection locked="0" hidden="1"/>
    </xf>
    <xf numFmtId="43" fontId="9" fillId="0" borderId="6" xfId="12" applyFont="1" applyFill="1" applyBorder="1" applyAlignment="1" applyProtection="1">
      <alignment horizontal="left"/>
      <protection locked="0" hidden="1"/>
    </xf>
    <xf numFmtId="43" fontId="9" fillId="0" borderId="9" xfId="12" applyFont="1" applyFill="1" applyBorder="1" applyAlignment="1" applyProtection="1">
      <alignment horizontal="left"/>
      <protection locked="0" hidden="1"/>
    </xf>
    <xf numFmtId="0" fontId="49" fillId="0" borderId="0" xfId="8" applyFont="1" applyProtection="1">
      <protection locked="0"/>
    </xf>
    <xf numFmtId="0" fontId="5" fillId="14" borderId="25" xfId="0" applyFont="1" applyFill="1" applyBorder="1" applyProtection="1">
      <protection locked="0"/>
    </xf>
    <xf numFmtId="0" fontId="52" fillId="0" borderId="0" xfId="8" applyFont="1" applyAlignment="1" applyProtection="1">
      <alignment horizontal="center"/>
      <protection locked="0"/>
    </xf>
    <xf numFmtId="0" fontId="50" fillId="15" borderId="25" xfId="33" applyFont="1" applyFill="1" applyBorder="1" applyAlignment="1">
      <alignment horizontal="center" vertical="center" wrapText="1"/>
    </xf>
    <xf numFmtId="0" fontId="50" fillId="15" borderId="20" xfId="33" applyFont="1" applyFill="1" applyBorder="1" applyAlignment="1">
      <alignment horizontal="center" vertical="center" wrapText="1"/>
    </xf>
    <xf numFmtId="0" fontId="50" fillId="0" borderId="21" xfId="33" applyFont="1" applyBorder="1" applyAlignment="1">
      <alignment horizontal="center" vertical="center" wrapText="1"/>
    </xf>
    <xf numFmtId="0" fontId="50" fillId="0" borderId="42" xfId="33" applyFont="1" applyBorder="1" applyAlignment="1">
      <alignment horizontal="center" vertical="center" wrapText="1"/>
    </xf>
    <xf numFmtId="43" fontId="9" fillId="0" borderId="2" xfId="12" applyFont="1" applyFill="1" applyBorder="1" applyAlignment="1" applyProtection="1">
      <alignment horizontal="left"/>
      <protection locked="0" hidden="1"/>
    </xf>
    <xf numFmtId="43" fontId="9" fillId="0" borderId="4" xfId="12" applyFont="1" applyFill="1" applyBorder="1" applyAlignment="1" applyProtection="1">
      <alignment horizontal="left"/>
      <protection locked="0" hidden="1"/>
    </xf>
    <xf numFmtId="9" fontId="9" fillId="0" borderId="1" xfId="32" applyFont="1" applyFill="1" applyBorder="1" applyAlignment="1" applyProtection="1">
      <alignment horizontal="center"/>
      <protection locked="0"/>
    </xf>
    <xf numFmtId="9" fontId="9" fillId="0" borderId="3" xfId="32" applyFont="1" applyFill="1" applyBorder="1" applyAlignment="1" applyProtection="1">
      <alignment horizontal="center"/>
      <protection locked="0"/>
    </xf>
    <xf numFmtId="9" fontId="9" fillId="0" borderId="8" xfId="32" applyFont="1" applyFill="1" applyBorder="1" applyAlignment="1" applyProtection="1">
      <alignment horizontal="center"/>
      <protection locked="0"/>
    </xf>
    <xf numFmtId="168" fontId="13" fillId="0" borderId="46" xfId="8" applyNumberFormat="1" applyFont="1" applyBorder="1" applyAlignment="1" applyProtection="1">
      <alignment horizontal="left"/>
      <protection locked="0" hidden="1"/>
    </xf>
    <xf numFmtId="9" fontId="13" fillId="0" borderId="63" xfId="32" applyFont="1" applyFill="1" applyBorder="1" applyAlignment="1" applyProtection="1">
      <alignment horizontal="center"/>
      <protection locked="0"/>
    </xf>
    <xf numFmtId="43" fontId="13" fillId="0" borderId="47" xfId="12" applyFont="1" applyFill="1" applyBorder="1" applyAlignment="1" applyProtection="1">
      <alignment horizontal="left"/>
      <protection locked="0" hidden="1"/>
    </xf>
    <xf numFmtId="0" fontId="22" fillId="0" borderId="40" xfId="8" applyFont="1" applyBorder="1" applyAlignment="1" applyProtection="1">
      <alignment horizontal="center" vertical="center" wrapText="1"/>
      <protection locked="0"/>
    </xf>
    <xf numFmtId="0" fontId="22" fillId="0" borderId="64" xfId="8" applyFont="1" applyBorder="1" applyAlignment="1" applyProtection="1">
      <alignment horizontal="center" wrapText="1"/>
      <protection locked="0"/>
    </xf>
    <xf numFmtId="0" fontId="22" fillId="0" borderId="11" xfId="8" applyFont="1" applyBorder="1" applyAlignment="1" applyProtection="1">
      <alignment horizontal="center" wrapText="1"/>
      <protection locked="0"/>
    </xf>
    <xf numFmtId="0" fontId="22" fillId="0" borderId="0" xfId="8" applyFont="1" applyAlignment="1" applyProtection="1">
      <alignment horizontal="left" vertical="top" wrapText="1"/>
      <protection locked="0"/>
    </xf>
    <xf numFmtId="43" fontId="22" fillId="0" borderId="25" xfId="8" applyNumberFormat="1" applyFont="1" applyBorder="1" applyAlignment="1" applyProtection="1">
      <alignment horizontal="left" vertical="top" wrapText="1"/>
      <protection locked="0"/>
    </xf>
    <xf numFmtId="0" fontId="22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right"/>
      <protection locked="0"/>
    </xf>
    <xf numFmtId="10" fontId="3" fillId="0" borderId="0" xfId="15" applyNumberFormat="1" applyFont="1" applyBorder="1" applyProtection="1">
      <protection locked="0"/>
    </xf>
    <xf numFmtId="0" fontId="50" fillId="0" borderId="0" xfId="33" applyFont="1" applyAlignment="1">
      <alignment horizontal="center" vertical="center" wrapText="1"/>
    </xf>
    <xf numFmtId="43" fontId="3" fillId="0" borderId="0" xfId="13" applyFont="1" applyBorder="1" applyProtection="1"/>
    <xf numFmtId="0" fontId="3" fillId="0" borderId="50" xfId="8" applyFont="1" applyBorder="1" applyAlignment="1" applyProtection="1">
      <alignment horizontal="right"/>
      <protection locked="0"/>
    </xf>
    <xf numFmtId="43" fontId="13" fillId="11" borderId="1" xfId="13" applyFont="1" applyFill="1" applyBorder="1" applyProtection="1">
      <protection locked="0"/>
    </xf>
    <xf numFmtId="0" fontId="13" fillId="0" borderId="29" xfId="8" applyFont="1" applyBorder="1" applyProtection="1">
      <protection locked="0"/>
    </xf>
    <xf numFmtId="43" fontId="13" fillId="11" borderId="1" xfId="13" applyFont="1" applyFill="1" applyBorder="1" applyProtection="1"/>
    <xf numFmtId="9" fontId="13" fillId="0" borderId="0" xfId="8" applyNumberFormat="1" applyFont="1" applyAlignment="1" applyProtection="1">
      <alignment horizontal="left"/>
      <protection locked="0"/>
    </xf>
    <xf numFmtId="10" fontId="13" fillId="0" borderId="0" xfId="15" applyNumberFormat="1" applyFont="1" applyProtection="1">
      <protection locked="0"/>
    </xf>
    <xf numFmtId="0" fontId="3" fillId="0" borderId="31" xfId="8" applyFont="1" applyBorder="1" applyAlignment="1" applyProtection="1">
      <alignment horizontal="right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65" xfId="8" applyFont="1" applyBorder="1" applyAlignment="1" applyProtection="1">
      <alignment horizontal="center"/>
      <protection locked="0"/>
    </xf>
    <xf numFmtId="43" fontId="13" fillId="0" borderId="65" xfId="13" applyFont="1" applyBorder="1" applyProtection="1"/>
    <xf numFmtId="0" fontId="13" fillId="0" borderId="51" xfId="8" applyFont="1" applyBorder="1" applyAlignment="1" applyProtection="1">
      <alignment horizontal="center"/>
      <protection locked="0"/>
    </xf>
    <xf numFmtId="43" fontId="13" fillId="0" borderId="51" xfId="13" applyFont="1" applyBorder="1" applyProtection="1">
      <protection locked="0"/>
    </xf>
    <xf numFmtId="0" fontId="13" fillId="0" borderId="29" xfId="8" quotePrefix="1" applyFont="1" applyBorder="1" applyProtection="1">
      <protection locked="0"/>
    </xf>
    <xf numFmtId="0" fontId="3" fillId="0" borderId="51" xfId="8" applyFont="1" applyBorder="1" applyAlignment="1" applyProtection="1">
      <alignment horizontal="center"/>
      <protection locked="0"/>
    </xf>
    <xf numFmtId="43" fontId="3" fillId="0" borderId="51" xfId="13" applyFont="1" applyBorder="1" applyProtection="1"/>
    <xf numFmtId="43" fontId="3" fillId="0" borderId="0" xfId="13" applyFont="1" applyProtection="1"/>
    <xf numFmtId="0" fontId="3" fillId="0" borderId="25" xfId="8" applyFont="1" applyBorder="1" applyProtection="1">
      <protection locked="0"/>
    </xf>
    <xf numFmtId="0" fontId="13" fillId="0" borderId="0" xfId="8" quotePrefix="1" applyFont="1" applyProtection="1">
      <protection locked="0"/>
    </xf>
    <xf numFmtId="43" fontId="13" fillId="0" borderId="29" xfId="8" applyNumberFormat="1" applyFont="1" applyBorder="1" applyProtection="1">
      <protection locked="0"/>
    </xf>
    <xf numFmtId="43" fontId="13" fillId="0" borderId="29" xfId="13" applyFont="1" applyFill="1" applyBorder="1" applyProtection="1">
      <protection locked="0"/>
    </xf>
    <xf numFmtId="0" fontId="3" fillId="0" borderId="20" xfId="8" applyFont="1" applyBorder="1" applyProtection="1">
      <protection locked="0"/>
    </xf>
    <xf numFmtId="43" fontId="48" fillId="0" borderId="25" xfId="8" applyNumberFormat="1" applyFont="1" applyBorder="1"/>
    <xf numFmtId="0" fontId="48" fillId="0" borderId="0" xfId="8" applyFont="1" applyProtection="1">
      <protection locked="0"/>
    </xf>
    <xf numFmtId="43" fontId="48" fillId="0" borderId="0" xfId="8" applyNumberFormat="1" applyFont="1"/>
    <xf numFmtId="4" fontId="3" fillId="0" borderId="0" xfId="8" applyNumberFormat="1" applyFont="1" applyProtection="1">
      <protection locked="0"/>
    </xf>
    <xf numFmtId="43" fontId="3" fillId="0" borderId="20" xfId="13" applyFont="1" applyBorder="1" applyAlignment="1" applyProtection="1">
      <alignment horizontal="left"/>
    </xf>
    <xf numFmtId="10" fontId="3" fillId="0" borderId="20" xfId="15" applyNumberFormat="1" applyFont="1" applyBorder="1" applyAlignment="1" applyProtection="1">
      <alignment horizontal="left"/>
      <protection locked="0"/>
    </xf>
    <xf numFmtId="1" fontId="3" fillId="11" borderId="25" xfId="13" applyNumberFormat="1" applyFont="1" applyFill="1" applyBorder="1" applyAlignment="1" applyProtection="1">
      <alignment horizontal="left"/>
      <protection locked="0"/>
    </xf>
    <xf numFmtId="0" fontId="13" fillId="0" borderId="0" xfId="8" applyFont="1" applyAlignment="1" applyProtection="1">
      <alignment horizontal="center"/>
      <protection locked="0"/>
    </xf>
    <xf numFmtId="43" fontId="13" fillId="0" borderId="0" xfId="8" applyNumberFormat="1" applyFont="1" applyProtection="1">
      <protection locked="0"/>
    </xf>
    <xf numFmtId="43" fontId="3" fillId="0" borderId="0" xfId="8" applyNumberFormat="1" applyFont="1" applyProtection="1">
      <protection locked="0"/>
    </xf>
    <xf numFmtId="43" fontId="13" fillId="0" borderId="0" xfId="8" applyNumberFormat="1" applyFont="1"/>
    <xf numFmtId="43" fontId="13" fillId="0" borderId="0" xfId="13" applyFont="1" applyBorder="1" applyProtection="1"/>
    <xf numFmtId="0" fontId="42" fillId="0" borderId="29" xfId="8" applyFont="1" applyBorder="1" applyProtection="1">
      <protection locked="0"/>
    </xf>
    <xf numFmtId="43" fontId="3" fillId="0" borderId="31" xfId="8" applyNumberFormat="1" applyFont="1" applyBorder="1" applyProtection="1">
      <protection locked="0"/>
    </xf>
    <xf numFmtId="43" fontId="13" fillId="0" borderId="0" xfId="13" applyFont="1" applyFill="1" applyBorder="1" applyProtection="1">
      <protection locked="0"/>
    </xf>
    <xf numFmtId="0" fontId="48" fillId="0" borderId="0" xfId="8" applyFont="1" applyAlignment="1" applyProtection="1">
      <alignment horizontal="center"/>
      <protection locked="0"/>
    </xf>
    <xf numFmtId="1" fontId="13" fillId="0" borderId="29" xfId="8" applyNumberFormat="1" applyFont="1" applyBorder="1" applyProtection="1">
      <protection locked="0"/>
    </xf>
    <xf numFmtId="0" fontId="51" fillId="0" borderId="29" xfId="8" applyFont="1" applyBorder="1" applyProtection="1">
      <protection locked="0"/>
    </xf>
    <xf numFmtId="43" fontId="51" fillId="0" borderId="0" xfId="13" applyFont="1" applyBorder="1" applyProtection="1"/>
    <xf numFmtId="0" fontId="51" fillId="0" borderId="0" xfId="8" applyFont="1"/>
    <xf numFmtId="43" fontId="51" fillId="0" borderId="0" xfId="13" applyFont="1" applyFill="1" applyBorder="1" applyProtection="1"/>
    <xf numFmtId="43" fontId="51" fillId="0" borderId="0" xfId="13" applyFont="1" applyFill="1" applyProtection="1">
      <protection locked="0"/>
    </xf>
    <xf numFmtId="43" fontId="51" fillId="0" borderId="29" xfId="13" applyFont="1" applyBorder="1" applyProtection="1"/>
    <xf numFmtId="0" fontId="58" fillId="0" borderId="0" xfId="8" applyFont="1" applyProtection="1">
      <protection locked="0"/>
    </xf>
    <xf numFmtId="43" fontId="3" fillId="0" borderId="25" xfId="13" applyFont="1" applyBorder="1" applyProtection="1"/>
    <xf numFmtId="14" fontId="3" fillId="0" borderId="25" xfId="0" applyNumberFormat="1" applyFont="1" applyBorder="1" applyProtection="1">
      <protection locked="0"/>
    </xf>
    <xf numFmtId="43" fontId="13" fillId="0" borderId="43" xfId="13" applyFont="1" applyBorder="1" applyProtection="1">
      <protection locked="0"/>
    </xf>
    <xf numFmtId="43" fontId="13" fillId="0" borderId="2" xfId="13" applyFont="1" applyBorder="1" applyProtection="1">
      <protection locked="0"/>
    </xf>
    <xf numFmtId="43" fontId="13" fillId="0" borderId="28" xfId="13" applyFont="1" applyBorder="1" applyProtection="1">
      <protection locked="0"/>
    </xf>
    <xf numFmtId="43" fontId="13" fillId="0" borderId="46" xfId="13" applyFont="1" applyBorder="1" applyProtection="1">
      <protection locked="0"/>
    </xf>
    <xf numFmtId="14" fontId="13" fillId="0" borderId="7" xfId="0" applyNumberFormat="1" applyFont="1" applyBorder="1" applyProtection="1">
      <protection locked="0"/>
    </xf>
    <xf numFmtId="0" fontId="13" fillId="0" borderId="66" xfId="0" applyFont="1" applyBorder="1" applyProtection="1">
      <protection locked="0"/>
    </xf>
    <xf numFmtId="49" fontId="13" fillId="0" borderId="42" xfId="0" applyNumberFormat="1" applyFont="1" applyBorder="1" applyAlignment="1" applyProtection="1">
      <alignment horizontal="left"/>
      <protection locked="0"/>
    </xf>
    <xf numFmtId="43" fontId="13" fillId="0" borderId="0" xfId="13" applyFont="1" applyBorder="1" applyProtection="1"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0" fontId="42" fillId="0" borderId="29" xfId="0" quotePrefix="1" applyFont="1" applyBorder="1" applyProtection="1">
      <protection locked="0"/>
    </xf>
    <xf numFmtId="0" fontId="52" fillId="0" borderId="0" xfId="8" applyFont="1" applyAlignment="1" applyProtection="1">
      <alignment horizontal="center"/>
      <protection locked="0"/>
    </xf>
    <xf numFmtId="0" fontId="54" fillId="0" borderId="0" xfId="0" applyFont="1" applyAlignment="1" applyProtection="1">
      <alignment horizontal="center"/>
      <protection locked="0"/>
    </xf>
    <xf numFmtId="3" fontId="15" fillId="0" borderId="29" xfId="8" applyNumberFormat="1" applyFont="1" applyBorder="1" applyAlignment="1">
      <alignment horizontal="left" vertical="top"/>
    </xf>
    <xf numFmtId="0" fontId="15" fillId="0" borderId="29" xfId="8" applyFont="1" applyBorder="1" applyAlignment="1">
      <alignment horizontal="left" vertical="top"/>
    </xf>
    <xf numFmtId="0" fontId="3" fillId="0" borderId="29" xfId="8" applyFont="1" applyBorder="1" applyAlignment="1">
      <alignment horizontal="left"/>
    </xf>
    <xf numFmtId="0" fontId="15" fillId="0" borderId="23" xfId="8" applyFont="1" applyBorder="1" applyAlignment="1">
      <alignment horizontal="left" vertical="top"/>
    </xf>
    <xf numFmtId="0" fontId="53" fillId="0" borderId="39" xfId="8" applyFont="1" applyBorder="1" applyAlignment="1" applyProtection="1">
      <alignment horizontal="center"/>
      <protection locked="0"/>
    </xf>
    <xf numFmtId="0" fontId="22" fillId="0" borderId="0" xfId="8" applyFont="1" applyAlignment="1" applyProtection="1">
      <alignment horizontal="left" vertical="top" wrapText="1"/>
      <protection locked="0"/>
    </xf>
    <xf numFmtId="0" fontId="22" fillId="0" borderId="31" xfId="8" applyFont="1" applyBorder="1" applyAlignment="1" applyProtection="1">
      <alignment horizontal="left" wrapText="1"/>
      <protection locked="0"/>
    </xf>
    <xf numFmtId="0" fontId="22" fillId="0" borderId="50" xfId="8" applyFont="1" applyBorder="1" applyAlignment="1" applyProtection="1">
      <alignment horizontal="left" wrapText="1"/>
      <protection locked="0"/>
    </xf>
    <xf numFmtId="0" fontId="22" fillId="0" borderId="20" xfId="8" applyFont="1" applyBorder="1" applyAlignment="1" applyProtection="1">
      <alignment horizontal="left" wrapText="1"/>
      <protection locked="0"/>
    </xf>
    <xf numFmtId="0" fontId="4" fillId="0" borderId="38" xfId="8" applyFont="1" applyBorder="1" applyAlignment="1" applyProtection="1">
      <alignment horizontal="left"/>
      <protection locked="0"/>
    </xf>
    <xf numFmtId="0" fontId="4" fillId="0" borderId="39" xfId="8" applyFont="1" applyBorder="1" applyAlignment="1" applyProtection="1">
      <alignment horizontal="left"/>
      <protection locked="0"/>
    </xf>
    <xf numFmtId="0" fontId="4" fillId="0" borderId="35" xfId="8" applyFont="1" applyBorder="1" applyAlignment="1" applyProtection="1">
      <alignment horizontal="left"/>
      <protection locked="0"/>
    </xf>
    <xf numFmtId="0" fontId="4" fillId="0" borderId="0" xfId="8" applyFont="1" applyAlignment="1" applyProtection="1">
      <alignment horizontal="left"/>
      <protection locked="0"/>
    </xf>
    <xf numFmtId="0" fontId="4" fillId="0" borderId="41" xfId="8" applyFont="1" applyBorder="1" applyAlignment="1" applyProtection="1">
      <alignment horizontal="left"/>
      <protection locked="0"/>
    </xf>
    <xf numFmtId="0" fontId="4" fillId="0" borderId="18" xfId="8" applyFont="1" applyBorder="1" applyAlignment="1" applyProtection="1">
      <alignment horizontal="left"/>
      <protection locked="0"/>
    </xf>
    <xf numFmtId="0" fontId="3" fillId="0" borderId="31" xfId="8" applyFont="1" applyBorder="1" applyAlignment="1" applyProtection="1">
      <alignment horizontal="left"/>
      <protection locked="0"/>
    </xf>
    <xf numFmtId="0" fontId="3" fillId="0" borderId="50" xfId="8" applyFont="1" applyBorder="1" applyAlignment="1" applyProtection="1">
      <alignment horizontal="left"/>
      <protection locked="0"/>
    </xf>
    <xf numFmtId="0" fontId="3" fillId="0" borderId="20" xfId="8" applyFont="1" applyBorder="1" applyAlignment="1" applyProtection="1">
      <alignment horizontal="left"/>
      <protection locked="0"/>
    </xf>
    <xf numFmtId="0" fontId="13" fillId="0" borderId="38" xfId="8" applyFont="1" applyBorder="1" applyAlignment="1" applyProtection="1">
      <alignment horizontal="left" vertical="top" wrapText="1"/>
      <protection locked="0"/>
    </xf>
    <xf numFmtId="0" fontId="13" fillId="0" borderId="39" xfId="8" applyFont="1" applyBorder="1" applyAlignment="1" applyProtection="1">
      <alignment horizontal="left" vertical="top" wrapText="1"/>
      <protection locked="0"/>
    </xf>
    <xf numFmtId="0" fontId="13" fillId="0" borderId="40" xfId="8" applyFont="1" applyBorder="1" applyAlignment="1" applyProtection="1">
      <alignment horizontal="left" vertical="top" wrapText="1"/>
      <protection locked="0"/>
    </xf>
    <xf numFmtId="0" fontId="13" fillId="0" borderId="35" xfId="8" applyFont="1" applyBorder="1" applyAlignment="1" applyProtection="1">
      <alignment horizontal="left" vertical="top" wrapText="1"/>
      <protection locked="0"/>
    </xf>
    <xf numFmtId="0" fontId="13" fillId="0" borderId="0" xfId="8" applyFont="1" applyAlignment="1" applyProtection="1">
      <alignment horizontal="left" vertical="top" wrapText="1"/>
      <protection locked="0"/>
    </xf>
    <xf numFmtId="0" fontId="13" fillId="0" borderId="45" xfId="8" applyFont="1" applyBorder="1" applyAlignment="1" applyProtection="1">
      <alignment horizontal="left" vertical="top" wrapText="1"/>
      <protection locked="0"/>
    </xf>
    <xf numFmtId="0" fontId="13" fillId="0" borderId="41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 wrapText="1"/>
      <protection locked="0"/>
    </xf>
    <xf numFmtId="0" fontId="13" fillId="0" borderId="42" xfId="8" applyFont="1" applyBorder="1" applyAlignment="1" applyProtection="1">
      <alignment horizontal="left" vertical="top" wrapText="1"/>
      <protection locked="0"/>
    </xf>
    <xf numFmtId="169" fontId="3" fillId="0" borderId="44" xfId="15" applyNumberFormat="1" applyFont="1" applyFill="1" applyBorder="1" applyAlignment="1" applyProtection="1">
      <alignment horizontal="center" vertical="center"/>
    </xf>
    <xf numFmtId="169" fontId="3" fillId="0" borderId="21" xfId="15" applyNumberFormat="1" applyFont="1" applyFill="1" applyBorder="1" applyAlignment="1" applyProtection="1">
      <alignment horizontal="center" vertical="center"/>
    </xf>
    <xf numFmtId="10" fontId="9" fillId="0" borderId="0" xfId="8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169" fontId="3" fillId="0" borderId="43" xfId="8" applyNumberFormat="1" applyFont="1" applyBorder="1" applyAlignment="1">
      <alignment horizontal="center" vertical="center"/>
    </xf>
    <xf numFmtId="169" fontId="3" fillId="0" borderId="21" xfId="8" applyNumberFormat="1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10" fontId="2" fillId="0" borderId="0" xfId="0" applyNumberFormat="1" applyFont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 wrapTex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wrapText="1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4" fillId="0" borderId="60" xfId="0" applyFont="1" applyBorder="1" applyAlignment="1" applyProtection="1">
      <alignment horizontal="left"/>
      <protection locked="0"/>
    </xf>
    <xf numFmtId="10" fontId="9" fillId="0" borderId="22" xfId="0" applyNumberFormat="1" applyFont="1" applyBorder="1" applyAlignment="1" applyProtection="1">
      <alignment horizontal="left"/>
      <protection locked="0"/>
    </xf>
    <xf numFmtId="10" fontId="9" fillId="0" borderId="24" xfId="0" applyNumberFormat="1" applyFont="1" applyBorder="1" applyAlignment="1" applyProtection="1">
      <alignment horizontal="left"/>
      <protection locked="0"/>
    </xf>
    <xf numFmtId="10" fontId="9" fillId="0" borderId="37" xfId="0" applyNumberFormat="1" applyFont="1" applyBorder="1" applyAlignment="1" applyProtection="1">
      <alignment horizontal="left"/>
      <protection locked="0"/>
    </xf>
    <xf numFmtId="10" fontId="9" fillId="0" borderId="36" xfId="0" applyNumberFormat="1" applyFont="1" applyBorder="1" applyAlignment="1" applyProtection="1">
      <alignment horizontal="left"/>
      <protection locked="0"/>
    </xf>
    <xf numFmtId="0" fontId="13" fillId="0" borderId="38" xfId="0" applyFont="1" applyBorder="1" applyAlignment="1" applyProtection="1">
      <alignment horizontal="left" vertical="top" wrapText="1"/>
      <protection locked="0"/>
    </xf>
    <xf numFmtId="0" fontId="13" fillId="0" borderId="39" xfId="0" applyFont="1" applyBorder="1" applyAlignment="1" applyProtection="1">
      <alignment horizontal="left" vertical="top" wrapText="1"/>
      <protection locked="0"/>
    </xf>
    <xf numFmtId="0" fontId="13" fillId="0" borderId="40" xfId="0" applyFont="1" applyBorder="1" applyAlignment="1" applyProtection="1">
      <alignment horizontal="left" vertical="top" wrapText="1"/>
      <protection locked="0"/>
    </xf>
    <xf numFmtId="0" fontId="13" fillId="0" borderId="35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45" xfId="0" applyFont="1" applyBorder="1" applyAlignment="1" applyProtection="1">
      <alignment horizontal="left" vertical="top" wrapText="1"/>
      <protection locked="0"/>
    </xf>
    <xf numFmtId="0" fontId="13" fillId="0" borderId="41" xfId="0" applyFont="1" applyBorder="1" applyAlignment="1" applyProtection="1">
      <alignment horizontal="left" vertical="top" wrapText="1"/>
      <protection locked="0"/>
    </xf>
    <xf numFmtId="0" fontId="13" fillId="0" borderId="18" xfId="0" applyFont="1" applyBorder="1" applyAlignment="1" applyProtection="1">
      <alignment horizontal="left" vertical="top" wrapText="1"/>
      <protection locked="0"/>
    </xf>
    <xf numFmtId="0" fontId="13" fillId="0" borderId="42" xfId="0" applyFont="1" applyBorder="1" applyAlignment="1" applyProtection="1">
      <alignment horizontal="left" vertical="top" wrapText="1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4" fillId="0" borderId="38" xfId="0" applyFont="1" applyBorder="1" applyAlignment="1" applyProtection="1">
      <alignment horizontal="left"/>
      <protection locked="0"/>
    </xf>
    <xf numFmtId="0" fontId="4" fillId="0" borderId="56" xfId="0" applyFont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shrinkToFit="1"/>
      <protection locked="0"/>
    </xf>
    <xf numFmtId="0" fontId="12" fillId="0" borderId="32" xfId="0" applyFont="1" applyBorder="1" applyAlignment="1" applyProtection="1">
      <alignment shrinkToFit="1"/>
      <protection locked="0"/>
    </xf>
    <xf numFmtId="0" fontId="12" fillId="0" borderId="14" xfId="0" applyFont="1" applyBorder="1" applyAlignment="1" applyProtection="1">
      <alignment shrinkToFit="1"/>
      <protection locked="0"/>
    </xf>
    <xf numFmtId="44" fontId="9" fillId="0" borderId="33" xfId="0" applyNumberFormat="1" applyFont="1" applyBorder="1" applyAlignment="1" applyProtection="1">
      <alignment horizontal="left"/>
      <protection locked="0"/>
    </xf>
    <xf numFmtId="44" fontId="9" fillId="0" borderId="34" xfId="0" applyNumberFormat="1" applyFont="1" applyBorder="1" applyAlignment="1" applyProtection="1">
      <alignment horizontal="left"/>
      <protection locked="0"/>
    </xf>
    <xf numFmtId="44" fontId="9" fillId="0" borderId="22" xfId="0" applyNumberFormat="1" applyFont="1" applyBorder="1" applyAlignment="1" applyProtection="1">
      <alignment horizontal="left"/>
      <protection locked="0"/>
    </xf>
    <xf numFmtId="44" fontId="9" fillId="0" borderId="24" xfId="0" applyNumberFormat="1" applyFont="1" applyBorder="1" applyAlignment="1" applyProtection="1">
      <alignment horizontal="left"/>
      <protection locked="0"/>
    </xf>
    <xf numFmtId="44" fontId="9" fillId="0" borderId="37" xfId="0" applyNumberFormat="1" applyFont="1" applyBorder="1" applyAlignment="1" applyProtection="1">
      <alignment horizontal="left"/>
      <protection locked="0"/>
    </xf>
    <xf numFmtId="44" fontId="9" fillId="0" borderId="36" xfId="0" applyNumberFormat="1" applyFont="1" applyBorder="1" applyAlignment="1" applyProtection="1">
      <alignment horizontal="left"/>
      <protection locked="0"/>
    </xf>
    <xf numFmtId="10" fontId="9" fillId="0" borderId="33" xfId="0" applyNumberFormat="1" applyFont="1" applyBorder="1" applyAlignment="1" applyProtection="1">
      <alignment horizontal="left"/>
      <protection locked="0"/>
    </xf>
    <xf numFmtId="10" fontId="9" fillId="0" borderId="34" xfId="0" applyNumberFormat="1" applyFont="1" applyBorder="1" applyAlignment="1" applyProtection="1">
      <alignment horizontal="left"/>
      <protection locked="0"/>
    </xf>
    <xf numFmtId="10" fontId="5" fillId="0" borderId="35" xfId="0" applyNumberFormat="1" applyFont="1" applyBorder="1" applyAlignment="1" applyProtection="1">
      <alignment horizontal="right"/>
      <protection locked="0"/>
    </xf>
    <xf numFmtId="10" fontId="5" fillId="0" borderId="0" xfId="0" applyNumberFormat="1" applyFont="1" applyAlignment="1" applyProtection="1">
      <alignment horizontal="right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23" xfId="0" applyFont="1" applyBorder="1" applyAlignment="1" applyProtection="1">
      <alignment horizontal="left" vertical="top" wrapText="1"/>
      <protection locked="0"/>
    </xf>
    <xf numFmtId="0" fontId="13" fillId="0" borderId="13" xfId="0" applyFont="1" applyBorder="1" applyAlignment="1" applyProtection="1">
      <alignment horizontal="left" vertical="top" wrapText="1"/>
      <protection locked="0"/>
    </xf>
    <xf numFmtId="0" fontId="48" fillId="0" borderId="31" xfId="8" applyFont="1" applyBorder="1" applyAlignment="1" applyProtection="1">
      <alignment horizontal="center"/>
      <protection locked="0"/>
    </xf>
    <xf numFmtId="0" fontId="48" fillId="0" borderId="20" xfId="8" applyFont="1" applyBorder="1" applyAlignment="1" applyProtection="1">
      <alignment horizontal="center"/>
      <protection locked="0"/>
    </xf>
    <xf numFmtId="8" fontId="3" fillId="7" borderId="38" xfId="0" applyNumberFormat="1" applyFont="1" applyFill="1" applyBorder="1" applyAlignment="1">
      <alignment horizontal="center" vertical="center"/>
    </xf>
    <xf numFmtId="8" fontId="3" fillId="7" borderId="39" xfId="0" applyNumberFormat="1" applyFont="1" applyFill="1" applyBorder="1" applyAlignment="1">
      <alignment horizontal="center" vertical="center"/>
    </xf>
    <xf numFmtId="8" fontId="3" fillId="7" borderId="40" xfId="0" applyNumberFormat="1" applyFont="1" applyFill="1" applyBorder="1" applyAlignment="1">
      <alignment horizontal="center" vertical="center"/>
    </xf>
    <xf numFmtId="8" fontId="3" fillId="7" borderId="41" xfId="0" applyNumberFormat="1" applyFont="1" applyFill="1" applyBorder="1" applyAlignment="1">
      <alignment horizontal="center" vertical="center"/>
    </xf>
    <xf numFmtId="8" fontId="3" fillId="7" borderId="18" xfId="0" applyNumberFormat="1" applyFont="1" applyFill="1" applyBorder="1" applyAlignment="1">
      <alignment horizontal="center" vertical="center"/>
    </xf>
    <xf numFmtId="8" fontId="3" fillId="7" borderId="4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7" borderId="39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45" xfId="0" applyFont="1" applyFill="1" applyBorder="1" applyAlignment="1">
      <alignment horizontal="center" vertical="center"/>
    </xf>
    <xf numFmtId="14" fontId="3" fillId="0" borderId="31" xfId="0" applyNumberFormat="1" applyFont="1" applyBorder="1" applyAlignment="1" applyProtection="1">
      <alignment horizontal="left"/>
      <protection locked="0"/>
    </xf>
    <xf numFmtId="14" fontId="3" fillId="0" borderId="20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4" fillId="0" borderId="38" xfId="0" applyFont="1" applyBorder="1" applyAlignment="1" applyProtection="1">
      <protection locked="0"/>
    </xf>
    <xf numFmtId="0" fontId="4" fillId="0" borderId="56" xfId="0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26" xfId="0" applyBorder="1" applyAlignment="1" applyProtection="1">
      <protection locked="0"/>
    </xf>
  </cellXfs>
  <cellStyles count="34">
    <cellStyle name="40% - Accent6" xfId="1" builtinId="51"/>
    <cellStyle name="40% - Accent6 2" xfId="2" xr:uid="{00000000-0005-0000-0000-000001000000}"/>
    <cellStyle name="40% - Accent6 2 2" xfId="3" xr:uid="{00000000-0005-0000-0000-000002000000}"/>
    <cellStyle name="40% - Accent6 2 2 2" xfId="27" xr:uid="{00000000-0005-0000-0000-000003000000}"/>
    <cellStyle name="40% - Accent6 2 3" xfId="26" xr:uid="{00000000-0005-0000-0000-000004000000}"/>
    <cellStyle name="40% - Accent6 3" xfId="4" xr:uid="{00000000-0005-0000-0000-000005000000}"/>
    <cellStyle name="40% - Accent6 3 2" xfId="5" xr:uid="{00000000-0005-0000-0000-000006000000}"/>
    <cellStyle name="40% - Accent6 3 2 2" xfId="29" xr:uid="{00000000-0005-0000-0000-000007000000}"/>
    <cellStyle name="40% - Accent6 3 3" xfId="28" xr:uid="{00000000-0005-0000-0000-000008000000}"/>
    <cellStyle name="40% - Accent6 4" xfId="6" xr:uid="{00000000-0005-0000-0000-000009000000}"/>
    <cellStyle name="40% - Accent6 4 2" xfId="30" xr:uid="{00000000-0005-0000-0000-00000A000000}"/>
    <cellStyle name="40% - Accent6 5" xfId="25" xr:uid="{00000000-0005-0000-0000-00000B000000}"/>
    <cellStyle name="Comma" xfId="12" builtinId="3"/>
    <cellStyle name="Comma 2" xfId="13" xr:uid="{00000000-0005-0000-0000-00000D000000}"/>
    <cellStyle name="Comma 2 2" xfId="16" xr:uid="{00000000-0005-0000-0000-00000E000000}"/>
    <cellStyle name="Comma 3" xfId="17" xr:uid="{00000000-0005-0000-0000-00000F000000}"/>
    <cellStyle name="Comma 3 2" xfId="18" xr:uid="{00000000-0005-0000-0000-000010000000}"/>
    <cellStyle name="Currency 2" xfId="19" xr:uid="{00000000-0005-0000-0000-000011000000}"/>
    <cellStyle name="Currency 2 2" xfId="20" xr:uid="{00000000-0005-0000-0000-000012000000}"/>
    <cellStyle name="Currency 3" xfId="21" xr:uid="{00000000-0005-0000-0000-000013000000}"/>
    <cellStyle name="Hyperlink" xfId="7" builtinId="8"/>
    <cellStyle name="Normal" xfId="0" builtinId="0"/>
    <cellStyle name="Normal 2" xfId="8" xr:uid="{00000000-0005-0000-0000-000016000000}"/>
    <cellStyle name="Normal 2 2" xfId="14" xr:uid="{00000000-0005-0000-0000-000017000000}"/>
    <cellStyle name="Normal 2 3" xfId="33" xr:uid="{00000000-0005-0000-0000-000018000000}"/>
    <cellStyle name="Normal 3" xfId="9" xr:uid="{00000000-0005-0000-0000-000019000000}"/>
    <cellStyle name="Normal 4" xfId="10" xr:uid="{00000000-0005-0000-0000-00001A000000}"/>
    <cellStyle name="Normal 5" xfId="11" xr:uid="{00000000-0005-0000-0000-00001B000000}"/>
    <cellStyle name="Normal 5 2" xfId="31" xr:uid="{00000000-0005-0000-0000-00001C000000}"/>
    <cellStyle name="Percent" xfId="32" builtinId="5"/>
    <cellStyle name="Percent 2" xfId="15" xr:uid="{00000000-0005-0000-0000-00001E000000}"/>
    <cellStyle name="Percent 2 2" xfId="22" xr:uid="{00000000-0005-0000-0000-00001F000000}"/>
    <cellStyle name="Percent 3" xfId="23" xr:uid="{00000000-0005-0000-0000-000020000000}"/>
    <cellStyle name="Percent 3 2" xfId="24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4:S127"/>
  <sheetViews>
    <sheetView showGridLines="0" zoomScaleNormal="100" workbookViewId="0">
      <selection activeCell="G5" sqref="G5"/>
    </sheetView>
  </sheetViews>
  <sheetFormatPr defaultRowHeight="12.75"/>
  <cols>
    <col min="1" max="1" width="1" style="168" customWidth="1"/>
    <col min="2" max="2" width="29" style="168" customWidth="1"/>
    <col min="3" max="3" width="22.5703125" style="168" customWidth="1"/>
    <col min="4" max="4" width="17.140625" style="168" customWidth="1"/>
    <col min="5" max="5" width="20.85546875" style="299" customWidth="1"/>
    <col min="6" max="6" width="22.140625" style="168" customWidth="1"/>
    <col min="7" max="7" width="9.5703125" style="168" customWidth="1"/>
    <col min="8" max="8" width="1.42578125" style="168" customWidth="1"/>
    <col min="9" max="9" width="15.42578125" style="92" customWidth="1"/>
    <col min="10" max="10" width="13.28515625" style="92" customWidth="1"/>
    <col min="11" max="11" width="11.140625" style="188" customWidth="1"/>
    <col min="12" max="12" width="23" style="92" customWidth="1"/>
    <col min="13" max="13" width="11.42578125" style="92" customWidth="1"/>
    <col min="14" max="14" width="13.5703125" style="92" customWidth="1"/>
    <col min="15" max="15" width="9.7109375" style="92" customWidth="1"/>
    <col min="16" max="19" width="9.140625" style="92"/>
    <col min="20" max="16384" width="9.140625" style="168"/>
  </cols>
  <sheetData>
    <row r="4" spans="1:19" ht="24.95" customHeight="1">
      <c r="B4" s="531" t="s">
        <v>0</v>
      </c>
      <c r="C4" s="531"/>
      <c r="D4" s="531"/>
      <c r="E4" s="531"/>
      <c r="F4" s="531"/>
      <c r="G4" s="531"/>
    </row>
    <row r="5" spans="1:19" ht="24.95" customHeight="1">
      <c r="A5" s="155"/>
      <c r="B5" s="156" t="s">
        <v>1</v>
      </c>
      <c r="C5" s="157"/>
      <c r="D5" s="157"/>
      <c r="E5" s="158" t="s">
        <v>2</v>
      </c>
      <c r="F5" s="159"/>
      <c r="G5" s="74"/>
      <c r="H5" s="160"/>
      <c r="I5" s="161"/>
      <c r="J5" s="162"/>
      <c r="K5" s="163"/>
      <c r="L5" s="164"/>
      <c r="M5" s="165"/>
      <c r="N5" s="166"/>
      <c r="O5" s="167"/>
      <c r="P5" s="167"/>
    </row>
    <row r="6" spans="1:19" ht="24.95" customHeight="1">
      <c r="A6" s="155"/>
      <c r="B6" s="156" t="s">
        <v>3</v>
      </c>
      <c r="C6" s="169"/>
      <c r="D6" s="169"/>
      <c r="E6" s="158"/>
      <c r="F6" s="74"/>
      <c r="G6" s="74"/>
      <c r="H6" s="160"/>
      <c r="I6" s="161"/>
      <c r="J6" s="162"/>
      <c r="K6" s="163"/>
      <c r="L6" s="164"/>
      <c r="M6" s="165"/>
      <c r="N6" s="166"/>
      <c r="O6" s="167"/>
      <c r="P6" s="167"/>
    </row>
    <row r="7" spans="1:19" ht="24.95" customHeight="1">
      <c r="A7" s="155"/>
      <c r="B7" s="156" t="s">
        <v>4</v>
      </c>
      <c r="C7" s="169"/>
      <c r="D7" s="169"/>
      <c r="E7" s="170"/>
      <c r="F7" s="74"/>
      <c r="G7" s="74"/>
      <c r="H7" s="160"/>
      <c r="I7" s="161"/>
      <c r="J7" s="162"/>
      <c r="K7" s="163"/>
      <c r="L7" s="164"/>
      <c r="M7" s="165"/>
      <c r="N7" s="166"/>
      <c r="O7" s="167"/>
      <c r="P7" s="167"/>
    </row>
    <row r="8" spans="1:19" ht="10.5" customHeight="1" thickBot="1">
      <c r="A8" s="155"/>
      <c r="B8" s="156"/>
      <c r="C8" s="173"/>
      <c r="D8" s="173"/>
      <c r="E8" s="158"/>
      <c r="F8" s="74"/>
      <c r="G8" s="74"/>
      <c r="H8" s="160"/>
      <c r="I8" s="161"/>
      <c r="J8" s="162"/>
      <c r="K8" s="163"/>
      <c r="L8" s="164"/>
      <c r="M8" s="165"/>
      <c r="N8" s="166"/>
      <c r="O8" s="167"/>
      <c r="P8" s="167"/>
    </row>
    <row r="9" spans="1:19" ht="15" customHeight="1">
      <c r="A9" s="155"/>
      <c r="B9" s="533" t="s">
        <v>5</v>
      </c>
      <c r="C9" s="534"/>
      <c r="D9" s="128">
        <f>Income!G22</f>
        <v>0</v>
      </c>
      <c r="E9" s="525" t="s">
        <v>6</v>
      </c>
      <c r="F9" s="599"/>
      <c r="G9" s="599"/>
      <c r="H9" s="266"/>
      <c r="I9" s="163"/>
      <c r="J9" s="164"/>
      <c r="K9" s="165"/>
      <c r="L9" s="166"/>
      <c r="M9" s="166"/>
      <c r="N9" s="166"/>
    </row>
    <row r="10" spans="1:19" ht="15" customHeight="1">
      <c r="A10" s="155"/>
      <c r="B10" s="535" t="s">
        <v>7</v>
      </c>
      <c r="C10" s="536"/>
      <c r="D10" s="171">
        <f>Income!G50</f>
        <v>0</v>
      </c>
      <c r="E10" s="525" t="s">
        <v>6</v>
      </c>
      <c r="F10" s="599"/>
      <c r="G10" s="599"/>
      <c r="H10" s="266"/>
      <c r="I10" s="254"/>
      <c r="J10" s="254"/>
      <c r="K10" s="254"/>
      <c r="L10" s="164"/>
      <c r="M10" s="165"/>
      <c r="N10" s="166"/>
      <c r="O10" s="167"/>
      <c r="P10" s="167"/>
    </row>
    <row r="11" spans="1:19" ht="15" customHeight="1">
      <c r="A11" s="155"/>
      <c r="B11" s="255" t="s">
        <v>8</v>
      </c>
      <c r="C11" s="256"/>
      <c r="D11" s="269" t="s">
        <v>9</v>
      </c>
      <c r="E11" s="525" t="s">
        <v>10</v>
      </c>
      <c r="F11" s="526"/>
      <c r="G11" s="257"/>
      <c r="H11" s="257"/>
      <c r="I11" s="258"/>
      <c r="J11" s="258"/>
      <c r="K11" s="258"/>
      <c r="L11" s="164"/>
      <c r="M11" s="165"/>
      <c r="N11" s="166"/>
      <c r="O11" s="167"/>
      <c r="P11" s="167"/>
    </row>
    <row r="12" spans="1:19" ht="15" customHeight="1">
      <c r="A12" s="155"/>
      <c r="B12" s="259" t="s">
        <v>11</v>
      </c>
      <c r="C12" s="260"/>
      <c r="D12" s="264">
        <f>IF(REO!N27&gt;0,REO!N27,0)</f>
        <v>0</v>
      </c>
      <c r="E12" s="532" t="s">
        <v>10</v>
      </c>
      <c r="F12" s="526"/>
      <c r="G12" s="526"/>
      <c r="H12" s="257"/>
      <c r="I12" s="258"/>
      <c r="J12" s="258"/>
      <c r="K12" s="258"/>
      <c r="L12" s="164"/>
      <c r="M12" s="165"/>
      <c r="N12" s="166"/>
      <c r="O12" s="167"/>
      <c r="P12" s="167"/>
    </row>
    <row r="13" spans="1:19" ht="15" customHeight="1" thickBot="1">
      <c r="A13" s="262"/>
      <c r="B13" s="537" t="s">
        <v>12</v>
      </c>
      <c r="C13" s="538"/>
      <c r="D13" s="261">
        <v>0</v>
      </c>
      <c r="E13" s="532" t="s">
        <v>10</v>
      </c>
      <c r="F13" s="526"/>
      <c r="G13" s="526"/>
      <c r="H13" s="263"/>
      <c r="K13" s="92"/>
    </row>
    <row r="14" spans="1:19" ht="15" customHeight="1" thickBot="1">
      <c r="B14" s="529" t="s">
        <v>13</v>
      </c>
      <c r="C14" s="530"/>
      <c r="D14" s="270">
        <f>SUM(D9:D13)</f>
        <v>0</v>
      </c>
      <c r="E14" s="271"/>
      <c r="F14" s="325"/>
      <c r="G14" s="224"/>
      <c r="H14" s="92"/>
      <c r="K14" s="92"/>
      <c r="P14" s="168"/>
      <c r="Q14" s="168"/>
      <c r="R14" s="168"/>
      <c r="S14" s="168"/>
    </row>
    <row r="15" spans="1:19" ht="20.100000000000001" customHeight="1" thickBot="1">
      <c r="A15" s="97"/>
      <c r="B15" s="272" t="s">
        <v>14</v>
      </c>
      <c r="C15" s="272"/>
      <c r="D15" s="273" t="s">
        <v>15</v>
      </c>
      <c r="E15" s="273" t="s">
        <v>16</v>
      </c>
      <c r="F15" s="236"/>
      <c r="G15" s="97"/>
      <c r="K15" s="205"/>
      <c r="L15" s="205"/>
      <c r="P15" s="168"/>
      <c r="Q15" s="168"/>
      <c r="R15" s="168"/>
      <c r="S15" s="168"/>
    </row>
    <row r="16" spans="1:19" ht="15" customHeight="1" thickBot="1">
      <c r="A16" s="97"/>
      <c r="B16" s="275" t="s">
        <v>17</v>
      </c>
      <c r="C16" s="128">
        <f>PMT(E16/12,E17,D16)*-1</f>
        <v>0</v>
      </c>
      <c r="D16" s="132">
        <v>0</v>
      </c>
      <c r="E16" s="174">
        <v>0</v>
      </c>
      <c r="F16" s="274" t="s">
        <v>18</v>
      </c>
      <c r="H16" s="69">
        <f>IF(J16=0,J17,J16)</f>
        <v>0</v>
      </c>
      <c r="I16" s="276" t="s">
        <v>19</v>
      </c>
      <c r="J16" s="176">
        <v>0</v>
      </c>
      <c r="K16" s="205"/>
      <c r="L16" s="205"/>
      <c r="M16" s="97"/>
      <c r="N16" s="97"/>
      <c r="O16" s="97"/>
      <c r="P16" s="168"/>
      <c r="Q16" s="168"/>
      <c r="R16" s="168"/>
      <c r="S16" s="168"/>
    </row>
    <row r="17" spans="1:19" ht="15" customHeight="1" thickBot="1">
      <c r="A17" s="97"/>
      <c r="B17" s="277" t="s">
        <v>20</v>
      </c>
      <c r="C17" s="171">
        <v>0</v>
      </c>
      <c r="D17" s="323" t="s">
        <v>21</v>
      </c>
      <c r="E17" s="324">
        <v>360</v>
      </c>
      <c r="F17" s="522" t="e">
        <f>SUM(C22/D14)</f>
        <v>#DIV/0!</v>
      </c>
      <c r="G17" s="97"/>
      <c r="H17" s="302">
        <f>IF(H16&lt;J17,H16,J17)</f>
        <v>0</v>
      </c>
      <c r="I17" s="278" t="s">
        <v>22</v>
      </c>
      <c r="J17" s="177">
        <v>0</v>
      </c>
      <c r="K17" s="205"/>
      <c r="L17" s="205"/>
      <c r="M17" s="97"/>
      <c r="N17" s="97"/>
      <c r="O17" s="97"/>
      <c r="P17" s="168"/>
      <c r="Q17" s="168"/>
      <c r="R17" s="168"/>
      <c r="S17" s="168"/>
    </row>
    <row r="18" spans="1:19" ht="15" customHeight="1" thickBot="1">
      <c r="A18" s="97"/>
      <c r="B18" s="277" t="s">
        <v>23</v>
      </c>
      <c r="C18" s="172">
        <f>D18/12</f>
        <v>0</v>
      </c>
      <c r="D18" s="131">
        <v>0</v>
      </c>
      <c r="E18" s="175" t="s">
        <v>24</v>
      </c>
      <c r="F18" s="523"/>
      <c r="G18" s="97"/>
      <c r="H18" s="92"/>
      <c r="I18" s="279" t="s">
        <v>25</v>
      </c>
      <c r="J18" s="265" t="e">
        <f>D16/H17</f>
        <v>#DIV/0!</v>
      </c>
      <c r="K18" s="205"/>
      <c r="L18" s="205"/>
      <c r="M18" s="97"/>
      <c r="N18" s="97"/>
      <c r="O18" s="97"/>
      <c r="P18" s="168"/>
      <c r="Q18" s="168"/>
      <c r="R18" s="168"/>
      <c r="S18" s="168"/>
    </row>
    <row r="19" spans="1:19" ht="15" customHeight="1" thickBot="1">
      <c r="A19" s="97"/>
      <c r="B19" s="277" t="s">
        <v>26</v>
      </c>
      <c r="C19" s="172">
        <f>D19/12</f>
        <v>0</v>
      </c>
      <c r="D19" s="131">
        <v>0</v>
      </c>
      <c r="E19" s="175" t="s">
        <v>27</v>
      </c>
      <c r="F19" s="280" t="s">
        <v>28</v>
      </c>
      <c r="G19" s="97"/>
      <c r="H19" s="92"/>
      <c r="I19" s="205"/>
      <c r="J19" s="205"/>
      <c r="K19" s="205"/>
      <c r="L19" s="205"/>
      <c r="M19" s="97"/>
      <c r="N19" s="97"/>
      <c r="O19" s="97"/>
      <c r="P19" s="168"/>
      <c r="Q19" s="168"/>
      <c r="R19" s="168"/>
      <c r="S19" s="168"/>
    </row>
    <row r="20" spans="1:19" ht="15" customHeight="1">
      <c r="A20" s="97"/>
      <c r="B20" s="277" t="s">
        <v>29</v>
      </c>
      <c r="C20" s="172">
        <f>D20/12</f>
        <v>0</v>
      </c>
      <c r="D20" s="131">
        <v>0</v>
      </c>
      <c r="E20" s="175" t="s">
        <v>24</v>
      </c>
      <c r="F20" s="527" t="e">
        <f>SUM(C22+C28)/D14</f>
        <v>#DIV/0!</v>
      </c>
      <c r="G20" s="97"/>
      <c r="H20" s="92"/>
      <c r="I20" s="205"/>
      <c r="J20" s="205"/>
      <c r="K20" s="205"/>
      <c r="L20" s="205"/>
      <c r="M20" s="97"/>
      <c r="N20" s="97"/>
      <c r="O20" s="97"/>
      <c r="P20" s="168"/>
      <c r="Q20" s="168"/>
      <c r="R20" s="168"/>
      <c r="S20" s="168"/>
    </row>
    <row r="21" spans="1:19" ht="15" customHeight="1" thickBot="1">
      <c r="A21" s="281"/>
      <c r="B21" s="303" t="s">
        <v>29</v>
      </c>
      <c r="C21" s="304">
        <f>D21/12</f>
        <v>0</v>
      </c>
      <c r="D21" s="327">
        <v>0</v>
      </c>
      <c r="E21" s="328" t="s">
        <v>30</v>
      </c>
      <c r="F21" s="528"/>
      <c r="G21" s="97"/>
      <c r="H21" s="92"/>
      <c r="I21" s="205"/>
      <c r="J21" s="205"/>
      <c r="K21" s="205"/>
      <c r="L21" s="205"/>
      <c r="M21" s="97"/>
      <c r="N21" s="97"/>
      <c r="O21" s="97"/>
      <c r="P21" s="168"/>
      <c r="Q21" s="168"/>
      <c r="R21" s="168"/>
      <c r="S21" s="168"/>
    </row>
    <row r="22" spans="1:19" ht="15" customHeight="1" thickBot="1">
      <c r="A22" s="281"/>
      <c r="B22" s="282" t="s">
        <v>31</v>
      </c>
      <c r="C22" s="133">
        <f>SUM(C16:C21)</f>
        <v>0</v>
      </c>
      <c r="D22" s="524" t="s">
        <v>32</v>
      </c>
      <c r="E22" s="524"/>
      <c r="F22" s="326"/>
      <c r="G22" s="89"/>
      <c r="H22" s="205"/>
      <c r="I22" s="205"/>
      <c r="J22" s="205"/>
      <c r="K22" s="205"/>
      <c r="L22" s="205"/>
      <c r="M22" s="97"/>
      <c r="N22" s="97"/>
      <c r="O22" s="97"/>
      <c r="P22" s="168"/>
      <c r="Q22" s="168"/>
      <c r="R22" s="168"/>
      <c r="S22" s="168"/>
    </row>
    <row r="23" spans="1:19" ht="15" customHeight="1">
      <c r="A23" s="281"/>
      <c r="B23" s="97"/>
      <c r="C23" s="283"/>
      <c r="D23" s="284"/>
      <c r="E23" s="284"/>
      <c r="F23" s="285"/>
      <c r="G23" s="89"/>
      <c r="H23" s="205"/>
      <c r="I23" s="205"/>
      <c r="J23" s="205"/>
      <c r="K23" s="205"/>
      <c r="L23" s="205"/>
      <c r="M23" s="97"/>
      <c r="N23" s="97"/>
      <c r="O23" s="97"/>
      <c r="P23" s="168"/>
      <c r="Q23" s="168"/>
      <c r="R23" s="168"/>
      <c r="S23" s="168"/>
    </row>
    <row r="24" spans="1:19" ht="15" customHeight="1" thickBot="1">
      <c r="A24" s="75"/>
      <c r="B24" s="286" t="s">
        <v>33</v>
      </c>
      <c r="C24" s="234"/>
      <c r="D24" s="287"/>
      <c r="E24" s="287"/>
      <c r="F24" s="288"/>
      <c r="G24" s="289"/>
      <c r="H24" s="289"/>
      <c r="I24" s="91"/>
      <c r="J24" s="91"/>
      <c r="K24" s="91"/>
    </row>
    <row r="25" spans="1:19" ht="20.100000000000001" customHeight="1">
      <c r="B25" s="290" t="s">
        <v>34</v>
      </c>
      <c r="C25" s="178">
        <v>0</v>
      </c>
      <c r="D25" s="263" t="s">
        <v>35</v>
      </c>
      <c r="E25" s="263"/>
      <c r="K25" s="92"/>
    </row>
    <row r="26" spans="1:19" ht="20.100000000000001" customHeight="1">
      <c r="A26" s="75"/>
      <c r="B26" s="267" t="s">
        <v>36</v>
      </c>
      <c r="C26" s="291" t="s">
        <v>9</v>
      </c>
      <c r="D26" s="565" t="s">
        <v>10</v>
      </c>
      <c r="E26" s="565"/>
      <c r="F26" s="292"/>
      <c r="G26" s="289"/>
      <c r="H26" s="289"/>
      <c r="K26" s="92"/>
      <c r="N26" s="193"/>
      <c r="O26" s="227"/>
    </row>
    <row r="27" spans="1:19" ht="20.100000000000001" customHeight="1" thickBot="1">
      <c r="A27" s="75"/>
      <c r="B27" s="293" t="s">
        <v>37</v>
      </c>
      <c r="C27" s="305">
        <f>IF(REO!N27&lt;0,-REO!N27,0)</f>
        <v>0</v>
      </c>
      <c r="D27" s="263"/>
      <c r="E27" s="263"/>
      <c r="F27" s="292"/>
      <c r="G27" s="289"/>
      <c r="H27" s="289"/>
      <c r="I27" s="91"/>
      <c r="J27" s="91"/>
      <c r="K27" s="91"/>
      <c r="N27" s="193"/>
      <c r="O27" s="227"/>
    </row>
    <row r="28" spans="1:19" ht="20.100000000000001" customHeight="1" thickBot="1">
      <c r="A28" s="75"/>
      <c r="B28" s="294" t="s">
        <v>38</v>
      </c>
      <c r="C28" s="129">
        <f>SUM(C25:C27)</f>
        <v>0</v>
      </c>
      <c r="D28" s="579" t="s">
        <v>39</v>
      </c>
      <c r="E28" s="580"/>
      <c r="F28" s="412" t="e">
        <f>IF(F20&lt;50%,"PASS","FAIL")</f>
        <v>#DIV/0!</v>
      </c>
      <c r="G28" s="289"/>
      <c r="H28" s="182" t="s">
        <v>40</v>
      </c>
      <c r="I28" s="182"/>
      <c r="J28" s="183"/>
      <c r="K28" s="227"/>
      <c r="L28" s="185"/>
      <c r="M28" s="185"/>
      <c r="N28" s="295"/>
      <c r="S28" s="168"/>
    </row>
    <row r="29" spans="1:19" ht="20.100000000000001" customHeight="1" thickBot="1">
      <c r="A29" s="75"/>
      <c r="B29" s="263"/>
      <c r="C29" s="88"/>
      <c r="D29" s="296"/>
      <c r="E29" s="297"/>
      <c r="G29" s="289"/>
      <c r="H29" s="289"/>
      <c r="I29" s="182"/>
      <c r="J29" s="182"/>
      <c r="K29" s="183"/>
      <c r="L29" s="227"/>
      <c r="M29" s="185"/>
      <c r="N29" s="185"/>
      <c r="O29" s="295"/>
    </row>
    <row r="30" spans="1:19" ht="20.100000000000001" customHeight="1" thickBot="1">
      <c r="A30" s="75"/>
      <c r="B30" s="298" t="s">
        <v>41</v>
      </c>
      <c r="C30" s="130">
        <f>C22+C28</f>
        <v>0</v>
      </c>
      <c r="D30" s="296"/>
      <c r="E30" s="297"/>
      <c r="G30" s="289"/>
      <c r="H30" s="289"/>
      <c r="I30" s="182"/>
      <c r="J30" s="182"/>
      <c r="K30" s="183"/>
      <c r="L30" s="227"/>
      <c r="M30" s="185"/>
      <c r="N30" s="185"/>
      <c r="O30" s="295"/>
    </row>
    <row r="31" spans="1:19" ht="20.100000000000001" customHeight="1" thickBot="1">
      <c r="A31" s="75"/>
      <c r="I31" s="182"/>
      <c r="J31" s="182"/>
      <c r="K31" s="183"/>
      <c r="L31" s="184"/>
      <c r="M31" s="185"/>
      <c r="N31" s="185"/>
    </row>
    <row r="32" spans="1:19" ht="12.75" customHeight="1" thickBot="1">
      <c r="B32" s="600" t="s">
        <v>42</v>
      </c>
      <c r="C32" s="601"/>
      <c r="D32" s="179" t="s">
        <v>43</v>
      </c>
      <c r="E32" s="180" t="s">
        <v>44</v>
      </c>
      <c r="F32" s="181"/>
      <c r="I32" s="182"/>
      <c r="J32" s="182"/>
      <c r="K32" s="183"/>
      <c r="L32" s="184"/>
      <c r="M32" s="185"/>
      <c r="N32" s="185"/>
    </row>
    <row r="33" spans="1:15" ht="20.100000000000001" customHeight="1">
      <c r="B33" s="569"/>
      <c r="C33" s="602"/>
      <c r="D33" s="186">
        <v>0</v>
      </c>
      <c r="E33" s="571"/>
      <c r="F33" s="572"/>
      <c r="G33" s="72"/>
      <c r="H33" s="72"/>
      <c r="I33" s="182"/>
      <c r="J33" s="187"/>
      <c r="M33" s="189"/>
      <c r="N33" s="185"/>
      <c r="O33" s="190"/>
    </row>
    <row r="34" spans="1:15" ht="20.100000000000001" customHeight="1">
      <c r="B34" s="570"/>
      <c r="C34" s="603"/>
      <c r="D34" s="127">
        <v>0</v>
      </c>
      <c r="E34" s="573"/>
      <c r="F34" s="574"/>
      <c r="G34" s="73"/>
      <c r="H34" s="73"/>
    </row>
    <row r="35" spans="1:15" ht="20.100000000000001" customHeight="1">
      <c r="B35" s="570"/>
      <c r="C35" s="603"/>
      <c r="D35" s="127">
        <v>0</v>
      </c>
      <c r="E35" s="573"/>
      <c r="F35" s="574"/>
      <c r="G35" s="74"/>
      <c r="H35" s="74"/>
      <c r="I35" s="182"/>
    </row>
    <row r="36" spans="1:15" ht="20.100000000000001" customHeight="1">
      <c r="B36" s="570"/>
      <c r="C36" s="603"/>
      <c r="D36" s="127">
        <v>0</v>
      </c>
      <c r="E36" s="573"/>
      <c r="F36" s="574"/>
      <c r="G36" s="71"/>
      <c r="H36" s="71"/>
    </row>
    <row r="37" spans="1:15" ht="20.100000000000001" customHeight="1" thickBot="1">
      <c r="B37" s="568"/>
      <c r="C37" s="604"/>
      <c r="D37" s="191">
        <v>0</v>
      </c>
      <c r="E37" s="575"/>
      <c r="F37" s="576"/>
      <c r="G37" s="192"/>
      <c r="H37" s="192"/>
      <c r="L37" s="193"/>
      <c r="N37" s="194"/>
      <c r="O37" s="195"/>
    </row>
    <row r="38" spans="1:15" ht="20.100000000000001" customHeight="1" thickBot="1">
      <c r="D38" s="125"/>
      <c r="E38" s="70"/>
      <c r="F38" s="76"/>
      <c r="G38" s="75"/>
      <c r="H38" s="75"/>
      <c r="I38" s="182"/>
      <c r="J38" s="182"/>
      <c r="K38" s="183"/>
      <c r="L38" s="196"/>
      <c r="M38" s="196"/>
      <c r="N38" s="196"/>
      <c r="O38" s="91"/>
    </row>
    <row r="39" spans="1:15" ht="12.75" customHeight="1" thickBot="1">
      <c r="B39" s="566" t="s">
        <v>45</v>
      </c>
      <c r="C39" s="567"/>
      <c r="D39" s="197" t="s">
        <v>43</v>
      </c>
      <c r="E39" s="198" t="s">
        <v>44</v>
      </c>
      <c r="F39" s="199"/>
      <c r="G39" s="299"/>
      <c r="H39" s="299"/>
      <c r="I39" s="182"/>
      <c r="J39" s="182"/>
      <c r="K39" s="183"/>
      <c r="L39" s="196"/>
      <c r="M39" s="196"/>
      <c r="N39" s="196"/>
      <c r="O39" s="91"/>
    </row>
    <row r="40" spans="1:15" ht="20.100000000000001" customHeight="1">
      <c r="B40" s="563"/>
      <c r="C40" s="564"/>
      <c r="D40" s="186">
        <v>0</v>
      </c>
      <c r="E40" s="577" t="s">
        <v>32</v>
      </c>
      <c r="F40" s="578"/>
      <c r="G40" s="77"/>
      <c r="H40" s="77"/>
      <c r="I40" s="182"/>
      <c r="J40" s="182"/>
      <c r="K40" s="182"/>
      <c r="L40" s="196"/>
      <c r="M40" s="196"/>
      <c r="N40" s="196"/>
      <c r="O40" s="91"/>
    </row>
    <row r="41" spans="1:15" ht="20.100000000000001" customHeight="1">
      <c r="B41" s="541"/>
      <c r="C41" s="542"/>
      <c r="D41" s="127">
        <v>0</v>
      </c>
      <c r="E41" s="550" t="s">
        <v>32</v>
      </c>
      <c r="F41" s="551"/>
      <c r="G41" s="200"/>
      <c r="H41" s="200"/>
      <c r="I41" s="201"/>
      <c r="J41" s="201"/>
      <c r="K41" s="201"/>
      <c r="L41" s="196"/>
      <c r="M41" s="202"/>
      <c r="N41" s="196"/>
      <c r="O41" s="91"/>
    </row>
    <row r="42" spans="1:15" ht="20.100000000000001" customHeight="1">
      <c r="B42" s="541"/>
      <c r="C42" s="542"/>
      <c r="D42" s="127">
        <v>0</v>
      </c>
      <c r="E42" s="550" t="s">
        <v>32</v>
      </c>
      <c r="F42" s="551"/>
      <c r="G42" s="200"/>
      <c r="H42" s="200"/>
      <c r="I42" s="201"/>
      <c r="J42" s="201"/>
      <c r="K42" s="201"/>
      <c r="L42" s="196"/>
      <c r="M42" s="202"/>
      <c r="N42" s="196"/>
      <c r="O42" s="91"/>
    </row>
    <row r="43" spans="1:15" ht="20.100000000000001" customHeight="1">
      <c r="B43" s="541"/>
      <c r="C43" s="542"/>
      <c r="D43" s="127">
        <v>0</v>
      </c>
      <c r="E43" s="550" t="s">
        <v>32</v>
      </c>
      <c r="F43" s="551"/>
      <c r="G43" s="200"/>
      <c r="H43" s="200"/>
      <c r="I43" s="201"/>
      <c r="J43" s="201"/>
      <c r="K43" s="201"/>
      <c r="L43" s="196"/>
      <c r="M43" s="202"/>
      <c r="N43" s="196"/>
      <c r="O43" s="91"/>
    </row>
    <row r="44" spans="1:15" ht="20.100000000000001" customHeight="1" thickBot="1">
      <c r="A44" s="75"/>
      <c r="B44" s="539"/>
      <c r="C44" s="540"/>
      <c r="D44" s="191">
        <v>0</v>
      </c>
      <c r="E44" s="552" t="s">
        <v>32</v>
      </c>
      <c r="F44" s="553"/>
      <c r="G44" s="300"/>
      <c r="H44" s="300"/>
      <c r="I44" s="201"/>
      <c r="J44" s="201"/>
      <c r="K44" s="201"/>
      <c r="L44" s="196"/>
      <c r="M44" s="196"/>
      <c r="N44" s="185"/>
    </row>
    <row r="45" spans="1:15" ht="20.100000000000001" customHeight="1" thickBot="1">
      <c r="B45" s="548" t="s">
        <v>46</v>
      </c>
      <c r="C45" s="549"/>
      <c r="D45" s="203">
        <f>SUM(D40:D44)</f>
        <v>0</v>
      </c>
      <c r="E45" s="126"/>
      <c r="F45" s="204"/>
      <c r="G45" s="204"/>
      <c r="H45" s="204"/>
      <c r="I45" s="205"/>
      <c r="J45" s="205"/>
      <c r="K45" s="206"/>
      <c r="N45" s="185"/>
    </row>
    <row r="46" spans="1:15" ht="36.75" customHeight="1" thickBot="1">
      <c r="B46" s="207"/>
      <c r="C46" s="208"/>
      <c r="D46" s="87" t="s">
        <v>47</v>
      </c>
      <c r="E46" s="209"/>
      <c r="F46" s="209"/>
      <c r="G46" s="209"/>
      <c r="H46" s="204"/>
      <c r="L46" s="193"/>
    </row>
    <row r="47" spans="1:15" ht="14.45" customHeight="1">
      <c r="B47" s="554"/>
      <c r="C47" s="555"/>
      <c r="D47" s="555"/>
      <c r="E47" s="555"/>
      <c r="F47" s="555"/>
      <c r="G47" s="556"/>
      <c r="I47" s="268"/>
      <c r="J47" s="210"/>
      <c r="K47" s="210"/>
      <c r="L47" s="211"/>
      <c r="M47" s="212"/>
      <c r="N47" s="212"/>
      <c r="O47" s="91"/>
    </row>
    <row r="48" spans="1:15" ht="14.45" customHeight="1">
      <c r="B48" s="557"/>
      <c r="C48" s="558"/>
      <c r="D48" s="558"/>
      <c r="E48" s="558"/>
      <c r="F48" s="558"/>
      <c r="G48" s="559"/>
      <c r="I48" s="213"/>
      <c r="J48" s="214"/>
      <c r="K48" s="213"/>
      <c r="L48" s="211"/>
      <c r="M48" s="212"/>
      <c r="N48" s="212"/>
    </row>
    <row r="49" spans="1:15" ht="14.45" customHeight="1">
      <c r="B49" s="557"/>
      <c r="C49" s="558"/>
      <c r="D49" s="558"/>
      <c r="E49" s="558"/>
      <c r="F49" s="558"/>
      <c r="G49" s="559"/>
      <c r="I49" s="213"/>
      <c r="J49" s="213"/>
      <c r="K49" s="215"/>
      <c r="L49" s="213"/>
      <c r="M49" s="213"/>
      <c r="N49" s="215"/>
    </row>
    <row r="50" spans="1:15" ht="14.45" customHeight="1">
      <c r="B50" s="557"/>
      <c r="C50" s="558"/>
      <c r="D50" s="558"/>
      <c r="E50" s="558"/>
      <c r="F50" s="558"/>
      <c r="G50" s="559"/>
      <c r="I50" s="211"/>
      <c r="J50" s="216"/>
      <c r="K50" s="216"/>
      <c r="L50" s="213"/>
      <c r="M50" s="213"/>
      <c r="N50" s="215"/>
    </row>
    <row r="51" spans="1:15" ht="14.45" customHeight="1">
      <c r="A51" s="75"/>
      <c r="B51" s="557"/>
      <c r="C51" s="558"/>
      <c r="D51" s="558"/>
      <c r="E51" s="558"/>
      <c r="F51" s="558"/>
      <c r="G51" s="559"/>
      <c r="I51" s="211"/>
      <c r="J51" s="216"/>
      <c r="K51" s="216"/>
      <c r="L51" s="213"/>
      <c r="M51" s="213"/>
      <c r="N51" s="215"/>
    </row>
    <row r="52" spans="1:15" ht="14.45" customHeight="1" thickBot="1">
      <c r="B52" s="560"/>
      <c r="C52" s="561"/>
      <c r="D52" s="561"/>
      <c r="E52" s="561"/>
      <c r="F52" s="561"/>
      <c r="G52" s="562"/>
      <c r="I52" s="211"/>
      <c r="J52" s="216"/>
      <c r="K52" s="216"/>
      <c r="L52" s="213"/>
      <c r="M52" s="213"/>
      <c r="N52" s="215"/>
    </row>
    <row r="53" spans="1:15" ht="15" customHeight="1">
      <c r="E53" s="168"/>
      <c r="F53" s="301"/>
      <c r="G53" s="217"/>
      <c r="H53" s="217"/>
      <c r="I53" s="211"/>
      <c r="J53" s="216"/>
      <c r="K53" s="216"/>
      <c r="L53" s="218"/>
      <c r="M53" s="218"/>
      <c r="N53" s="218"/>
    </row>
    <row r="54" spans="1:15" ht="15" customHeight="1">
      <c r="B54" s="160"/>
      <c r="E54" s="168"/>
      <c r="F54" s="75"/>
      <c r="I54" s="268"/>
      <c r="J54" s="219"/>
      <c r="K54" s="220"/>
      <c r="L54" s="218"/>
      <c r="M54" s="218"/>
      <c r="N54" s="218"/>
      <c r="O54" s="91"/>
    </row>
    <row r="55" spans="1:15" ht="15" customHeight="1">
      <c r="E55" s="168"/>
      <c r="F55" s="221"/>
      <c r="I55" s="544"/>
      <c r="J55" s="544"/>
      <c r="K55" s="544"/>
      <c r="L55" s="545"/>
      <c r="M55" s="546"/>
      <c r="N55" s="546"/>
    </row>
    <row r="56" spans="1:15" ht="15" customHeight="1">
      <c r="E56" s="168"/>
      <c r="F56" s="221"/>
      <c r="I56" s="544"/>
      <c r="J56" s="544"/>
      <c r="K56" s="544"/>
      <c r="L56" s="545"/>
      <c r="M56" s="546"/>
      <c r="N56" s="546"/>
    </row>
    <row r="57" spans="1:15" ht="12.6" customHeight="1">
      <c r="B57" s="160"/>
      <c r="C57" s="234"/>
      <c r="D57" s="222"/>
      <c r="E57" s="222"/>
      <c r="F57" s="223"/>
      <c r="G57" s="224"/>
      <c r="H57" s="224"/>
      <c r="I57" s="544"/>
      <c r="J57" s="544"/>
      <c r="K57" s="544"/>
      <c r="L57" s="213"/>
      <c r="M57" s="213"/>
      <c r="N57" s="215"/>
    </row>
    <row r="58" spans="1:15" ht="11.25" customHeight="1">
      <c r="B58" s="225"/>
      <c r="C58" s="92"/>
      <c r="D58" s="92"/>
      <c r="E58" s="226"/>
      <c r="F58" s="227"/>
      <c r="G58" s="91"/>
      <c r="H58" s="91"/>
      <c r="L58" s="213"/>
      <c r="M58" s="213"/>
      <c r="N58" s="215"/>
    </row>
    <row r="59" spans="1:15" ht="12.75" customHeight="1">
      <c r="B59" s="92"/>
      <c r="C59" s="92"/>
      <c r="D59" s="228"/>
      <c r="E59" s="229"/>
      <c r="F59" s="92"/>
      <c r="G59" s="92"/>
      <c r="H59" s="92"/>
      <c r="L59" s="213"/>
      <c r="M59" s="213"/>
      <c r="N59" s="215"/>
    </row>
    <row r="60" spans="1:15" ht="15" customHeight="1">
      <c r="B60" s="92"/>
      <c r="C60" s="230"/>
      <c r="D60" s="92"/>
      <c r="E60" s="226"/>
      <c r="F60" s="92"/>
      <c r="G60" s="92"/>
      <c r="H60" s="92"/>
      <c r="L60" s="213"/>
      <c r="M60" s="213"/>
      <c r="N60" s="215"/>
    </row>
    <row r="61" spans="1:15" ht="12.75" customHeight="1">
      <c r="B61" s="92"/>
      <c r="C61" s="92"/>
      <c r="D61" s="92"/>
      <c r="E61" s="226"/>
      <c r="F61" s="92"/>
      <c r="G61" s="92"/>
      <c r="H61" s="92"/>
      <c r="L61" s="547"/>
      <c r="M61" s="547"/>
      <c r="N61" s="547"/>
    </row>
    <row r="62" spans="1:15" ht="12.75" customHeight="1">
      <c r="B62" s="92"/>
      <c r="C62" s="92"/>
      <c r="D62" s="92"/>
      <c r="E62" s="226"/>
      <c r="F62" s="92"/>
      <c r="G62" s="92"/>
      <c r="H62" s="92"/>
      <c r="I62" s="201"/>
      <c r="J62" s="231"/>
      <c r="K62" s="210"/>
      <c r="L62" s="547"/>
      <c r="M62" s="547"/>
      <c r="N62" s="547"/>
    </row>
    <row r="63" spans="1:15" ht="12.75" customHeight="1">
      <c r="B63" s="92"/>
      <c r="C63" s="92"/>
      <c r="D63" s="92"/>
      <c r="E63" s="226"/>
      <c r="F63" s="92"/>
      <c r="G63" s="92"/>
      <c r="H63" s="92"/>
      <c r="I63" s="190"/>
      <c r="J63" s="210"/>
      <c r="K63" s="210"/>
      <c r="L63" s="547"/>
      <c r="M63" s="547"/>
      <c r="N63" s="547"/>
    </row>
    <row r="64" spans="1:15" ht="12.75" customHeight="1">
      <c r="B64" s="92"/>
      <c r="C64" s="92"/>
      <c r="D64" s="92"/>
      <c r="E64" s="226"/>
      <c r="F64" s="92"/>
      <c r="G64" s="92"/>
      <c r="H64" s="92"/>
      <c r="I64" s="190"/>
      <c r="J64" s="190"/>
      <c r="K64" s="184"/>
      <c r="L64" s="547"/>
      <c r="M64" s="547"/>
      <c r="N64" s="547"/>
    </row>
    <row r="65" spans="2:14" ht="12.75" customHeight="1">
      <c r="B65" s="92"/>
      <c r="C65" s="92"/>
      <c r="D65" s="190"/>
      <c r="E65" s="226"/>
      <c r="F65" s="92"/>
      <c r="G65" s="92"/>
      <c r="H65" s="92"/>
      <c r="I65" s="190"/>
      <c r="J65" s="190"/>
      <c r="K65" s="184"/>
      <c r="L65" s="543"/>
      <c r="M65" s="543"/>
      <c r="N65" s="543"/>
    </row>
    <row r="66" spans="2:14" ht="12.75" customHeight="1">
      <c r="B66" s="92"/>
      <c r="C66" s="92"/>
      <c r="D66" s="92"/>
      <c r="E66" s="226"/>
      <c r="F66" s="92"/>
      <c r="G66" s="92"/>
      <c r="H66" s="92"/>
      <c r="I66" s="190"/>
      <c r="J66" s="190"/>
      <c r="K66" s="184"/>
      <c r="L66" s="543"/>
      <c r="M66" s="543"/>
      <c r="N66" s="543"/>
    </row>
    <row r="67" spans="2:14" ht="12.75" customHeight="1">
      <c r="B67" s="92"/>
      <c r="C67" s="92"/>
      <c r="D67" s="92"/>
      <c r="E67" s="226"/>
      <c r="F67" s="92"/>
      <c r="G67" s="92"/>
      <c r="H67" s="92"/>
      <c r="I67" s="190"/>
      <c r="J67" s="190"/>
      <c r="K67" s="184"/>
    </row>
    <row r="68" spans="2:14" ht="12.75" customHeight="1">
      <c r="B68" s="92"/>
      <c r="C68" s="92"/>
      <c r="D68" s="92"/>
      <c r="E68" s="226"/>
      <c r="F68" s="92"/>
      <c r="G68" s="92"/>
      <c r="H68" s="92"/>
      <c r="I68" s="190"/>
      <c r="J68" s="190"/>
    </row>
    <row r="69" spans="2:14">
      <c r="B69" s="92"/>
      <c r="C69" s="92"/>
      <c r="D69" s="92"/>
      <c r="E69" s="226"/>
      <c r="F69" s="92"/>
      <c r="G69" s="92"/>
      <c r="H69" s="92"/>
      <c r="I69" s="190"/>
      <c r="J69" s="190"/>
      <c r="K69" s="184"/>
    </row>
    <row r="70" spans="2:14">
      <c r="B70" s="92"/>
      <c r="C70" s="92"/>
      <c r="D70" s="92"/>
      <c r="E70" s="226"/>
      <c r="F70" s="92"/>
      <c r="G70" s="92"/>
      <c r="H70" s="92"/>
      <c r="I70" s="190"/>
      <c r="J70" s="190"/>
      <c r="K70" s="184"/>
    </row>
    <row r="71" spans="2:14">
      <c r="B71" s="92"/>
      <c r="C71" s="92"/>
      <c r="D71" s="92"/>
      <c r="E71" s="226"/>
      <c r="F71" s="92"/>
      <c r="G71" s="92"/>
      <c r="H71" s="92"/>
      <c r="I71" s="190"/>
      <c r="J71" s="190"/>
      <c r="K71" s="184"/>
    </row>
    <row r="72" spans="2:14">
      <c r="B72" s="92"/>
      <c r="C72" s="92"/>
      <c r="D72" s="92"/>
      <c r="E72" s="226"/>
      <c r="F72" s="92"/>
      <c r="G72" s="92"/>
      <c r="H72" s="92"/>
      <c r="I72" s="190"/>
      <c r="J72" s="190"/>
      <c r="K72" s="184"/>
    </row>
    <row r="73" spans="2:14">
      <c r="B73" s="92"/>
      <c r="C73" s="92"/>
      <c r="D73" s="92"/>
      <c r="E73" s="226"/>
      <c r="F73" s="92"/>
      <c r="G73" s="92"/>
      <c r="H73" s="92"/>
    </row>
    <row r="74" spans="2:14">
      <c r="B74" s="92"/>
      <c r="C74" s="92"/>
      <c r="D74" s="92"/>
      <c r="E74" s="226"/>
      <c r="F74" s="92"/>
      <c r="G74" s="92"/>
      <c r="H74" s="92"/>
    </row>
    <row r="75" spans="2:14">
      <c r="B75" s="92"/>
      <c r="C75" s="92"/>
      <c r="D75" s="92"/>
      <c r="E75" s="226"/>
      <c r="F75" s="92"/>
      <c r="G75" s="92"/>
      <c r="H75" s="92"/>
    </row>
    <row r="76" spans="2:14">
      <c r="B76" s="92"/>
      <c r="C76" s="92"/>
      <c r="D76" s="92"/>
      <c r="E76" s="226"/>
      <c r="F76" s="92"/>
      <c r="G76" s="92"/>
      <c r="H76" s="92"/>
    </row>
    <row r="77" spans="2:14">
      <c r="B77" s="92"/>
      <c r="C77" s="92"/>
      <c r="D77" s="92"/>
      <c r="E77" s="226"/>
      <c r="F77" s="92"/>
      <c r="G77" s="92"/>
      <c r="H77" s="92"/>
    </row>
    <row r="78" spans="2:14">
      <c r="B78" s="92"/>
      <c r="C78" s="92"/>
      <c r="D78" s="92"/>
      <c r="E78" s="226"/>
      <c r="F78" s="92"/>
      <c r="G78" s="92"/>
      <c r="H78" s="92"/>
    </row>
    <row r="79" spans="2:14">
      <c r="B79" s="92"/>
      <c r="C79" s="92"/>
      <c r="D79" s="92"/>
      <c r="E79" s="226"/>
      <c r="F79" s="92"/>
      <c r="G79" s="92"/>
      <c r="H79" s="92"/>
    </row>
    <row r="80" spans="2:14">
      <c r="B80" s="92"/>
      <c r="C80" s="92"/>
      <c r="D80" s="92"/>
      <c r="E80" s="226"/>
      <c r="F80" s="92"/>
      <c r="G80" s="92"/>
      <c r="H80" s="92"/>
    </row>
    <row r="81" spans="1:8">
      <c r="B81" s="92"/>
      <c r="C81" s="92"/>
      <c r="D81" s="92"/>
      <c r="E81" s="226"/>
      <c r="F81" s="92"/>
      <c r="G81" s="92"/>
      <c r="H81" s="92"/>
    </row>
    <row r="82" spans="1:8">
      <c r="B82" s="92"/>
      <c r="C82" s="92"/>
      <c r="D82" s="92"/>
      <c r="E82" s="226"/>
      <c r="F82" s="92"/>
      <c r="G82" s="92"/>
      <c r="H82" s="92"/>
    </row>
    <row r="83" spans="1:8">
      <c r="B83" s="92"/>
      <c r="C83" s="92"/>
      <c r="D83" s="92"/>
      <c r="E83" s="226"/>
      <c r="F83" s="92"/>
      <c r="G83" s="92"/>
      <c r="H83" s="92"/>
    </row>
    <row r="84" spans="1:8">
      <c r="B84" s="92"/>
      <c r="C84" s="92"/>
      <c r="D84" s="92"/>
      <c r="E84" s="226"/>
      <c r="F84" s="92"/>
      <c r="G84" s="92"/>
      <c r="H84" s="92"/>
    </row>
    <row r="85" spans="1:8">
      <c r="B85" s="92"/>
      <c r="C85" s="92"/>
      <c r="D85" s="92"/>
      <c r="E85" s="226"/>
      <c r="F85" s="92"/>
      <c r="G85" s="92"/>
      <c r="H85" s="92"/>
    </row>
    <row r="86" spans="1:8">
      <c r="B86" s="92"/>
      <c r="C86" s="92"/>
      <c r="D86" s="92"/>
      <c r="E86" s="226"/>
      <c r="F86" s="92"/>
      <c r="G86" s="92"/>
      <c r="H86" s="92"/>
    </row>
    <row r="87" spans="1:8">
      <c r="B87" s="92"/>
      <c r="C87" s="92"/>
      <c r="D87" s="92"/>
      <c r="E87" s="226"/>
      <c r="F87" s="92"/>
      <c r="G87" s="92"/>
      <c r="H87" s="92"/>
    </row>
    <row r="88" spans="1:8">
      <c r="B88" s="92"/>
      <c r="C88" s="92"/>
      <c r="D88" s="92"/>
      <c r="E88" s="226"/>
      <c r="F88" s="92"/>
      <c r="G88" s="92"/>
      <c r="H88" s="92"/>
    </row>
    <row r="89" spans="1:8">
      <c r="A89" s="232"/>
      <c r="B89" s="92"/>
      <c r="C89" s="92"/>
      <c r="D89" s="92"/>
      <c r="E89" s="226"/>
      <c r="F89" s="92"/>
      <c r="G89" s="92"/>
      <c r="H89" s="92"/>
    </row>
    <row r="90" spans="1:8">
      <c r="A90" s="233"/>
      <c r="B90" s="92"/>
      <c r="C90" s="92"/>
      <c r="D90" s="92"/>
      <c r="E90" s="226"/>
      <c r="F90" s="92"/>
      <c r="G90" s="92"/>
      <c r="H90" s="92"/>
    </row>
    <row r="91" spans="1:8">
      <c r="A91" s="234"/>
      <c r="B91" s="92"/>
      <c r="C91" s="92"/>
      <c r="D91" s="92"/>
      <c r="E91" s="226"/>
      <c r="F91" s="92"/>
      <c r="G91" s="92"/>
      <c r="H91" s="92"/>
    </row>
    <row r="92" spans="1:8">
      <c r="B92" s="92"/>
      <c r="C92" s="92"/>
      <c r="D92" s="92"/>
      <c r="E92" s="226"/>
      <c r="F92" s="92"/>
      <c r="G92" s="92"/>
      <c r="H92" s="92"/>
    </row>
    <row r="93" spans="1:8">
      <c r="A93" s="234"/>
      <c r="B93" s="92"/>
      <c r="C93" s="92"/>
      <c r="D93" s="92"/>
      <c r="E93" s="226"/>
      <c r="F93" s="92"/>
      <c r="G93" s="92"/>
      <c r="H93" s="92"/>
    </row>
    <row r="94" spans="1:8">
      <c r="B94" s="92"/>
      <c r="C94" s="92"/>
      <c r="D94" s="92"/>
      <c r="E94" s="226"/>
      <c r="F94" s="92"/>
      <c r="G94" s="92"/>
      <c r="H94" s="92"/>
    </row>
    <row r="95" spans="1:8">
      <c r="B95" s="79"/>
      <c r="C95" s="79"/>
      <c r="D95" s="79"/>
      <c r="E95" s="235"/>
      <c r="F95" s="79"/>
      <c r="G95" s="79"/>
      <c r="H95" s="79"/>
    </row>
    <row r="96" spans="1:8">
      <c r="B96" s="79"/>
      <c r="C96" s="79"/>
      <c r="D96" s="79"/>
      <c r="E96" s="235"/>
      <c r="F96" s="79"/>
      <c r="G96" s="79"/>
      <c r="H96" s="79"/>
    </row>
    <row r="97" spans="2:8">
      <c r="B97" s="79"/>
      <c r="C97" s="79"/>
      <c r="D97" s="79"/>
      <c r="E97" s="235"/>
      <c r="F97" s="79"/>
      <c r="G97" s="79"/>
      <c r="H97" s="79"/>
    </row>
    <row r="98" spans="2:8">
      <c r="B98" s="79"/>
      <c r="C98" s="79"/>
      <c r="D98" s="79"/>
      <c r="E98" s="235"/>
      <c r="F98" s="79"/>
      <c r="G98" s="79"/>
      <c r="H98" s="79"/>
    </row>
    <row r="99" spans="2:8">
      <c r="B99" s="79"/>
      <c r="C99" s="79"/>
      <c r="D99" s="79"/>
      <c r="E99" s="235"/>
      <c r="F99" s="79"/>
      <c r="G99" s="79"/>
      <c r="H99" s="79"/>
    </row>
    <row r="100" spans="2:8">
      <c r="B100" s="79"/>
      <c r="C100" s="79"/>
      <c r="D100" s="79"/>
      <c r="E100" s="235"/>
      <c r="F100" s="79"/>
      <c r="G100" s="79"/>
      <c r="H100" s="79"/>
    </row>
    <row r="101" spans="2:8">
      <c r="B101" s="79"/>
      <c r="C101" s="79"/>
      <c r="D101" s="79"/>
      <c r="E101" s="235"/>
      <c r="F101" s="79"/>
      <c r="G101" s="79"/>
      <c r="H101" s="79"/>
    </row>
    <row r="102" spans="2:8">
      <c r="B102" s="79"/>
      <c r="C102" s="79"/>
      <c r="D102" s="79"/>
      <c r="E102" s="235"/>
      <c r="F102" s="79"/>
      <c r="G102" s="79"/>
      <c r="H102" s="79"/>
    </row>
    <row r="103" spans="2:8">
      <c r="B103" s="79"/>
      <c r="C103" s="79"/>
      <c r="D103" s="79"/>
      <c r="E103" s="235"/>
      <c r="F103" s="79"/>
      <c r="G103" s="79"/>
      <c r="H103" s="79"/>
    </row>
    <row r="104" spans="2:8">
      <c r="B104" s="79"/>
      <c r="C104" s="79"/>
      <c r="D104" s="79"/>
      <c r="E104" s="235"/>
      <c r="F104" s="79"/>
      <c r="G104" s="79"/>
      <c r="H104" s="79"/>
    </row>
    <row r="105" spans="2:8">
      <c r="B105" s="79"/>
      <c r="C105" s="79"/>
      <c r="D105" s="79"/>
      <c r="E105" s="235"/>
      <c r="F105" s="79"/>
      <c r="G105" s="79"/>
      <c r="H105" s="79"/>
    </row>
    <row r="106" spans="2:8">
      <c r="B106" s="79"/>
      <c r="C106" s="79"/>
      <c r="D106" s="79"/>
      <c r="E106" s="235"/>
      <c r="F106" s="79"/>
      <c r="G106" s="79"/>
      <c r="H106" s="79"/>
    </row>
    <row r="107" spans="2:8">
      <c r="B107" s="79"/>
      <c r="C107" s="79"/>
      <c r="D107" s="79"/>
      <c r="E107" s="235"/>
      <c r="F107" s="79"/>
      <c r="G107" s="79"/>
      <c r="H107" s="79"/>
    </row>
    <row r="108" spans="2:8">
      <c r="B108" s="79"/>
      <c r="C108" s="79"/>
      <c r="D108" s="79"/>
      <c r="E108" s="235"/>
      <c r="F108" s="79"/>
      <c r="G108" s="79"/>
      <c r="H108" s="79"/>
    </row>
    <row r="109" spans="2:8">
      <c r="B109" s="79"/>
      <c r="C109" s="79"/>
      <c r="D109" s="79"/>
      <c r="E109" s="235"/>
      <c r="F109" s="79"/>
      <c r="G109" s="79"/>
      <c r="H109" s="79"/>
    </row>
    <row r="110" spans="2:8">
      <c r="B110" s="79"/>
      <c r="C110" s="79"/>
      <c r="D110" s="79"/>
      <c r="E110" s="235"/>
      <c r="F110" s="79"/>
      <c r="G110" s="79"/>
      <c r="H110" s="79"/>
    </row>
    <row r="111" spans="2:8" ht="15">
      <c r="B111" s="85"/>
      <c r="C111" s="85"/>
      <c r="D111" s="79"/>
      <c r="E111" s="235"/>
      <c r="F111" s="79"/>
      <c r="G111" s="79"/>
      <c r="H111" s="79"/>
    </row>
    <row r="112" spans="2:8">
      <c r="B112" s="86"/>
      <c r="C112" s="86"/>
      <c r="D112" s="79"/>
      <c r="E112" s="235"/>
      <c r="F112" s="79"/>
      <c r="G112" s="79"/>
      <c r="H112" s="79"/>
    </row>
    <row r="113" spans="1:8">
      <c r="B113" s="78"/>
      <c r="C113" s="79"/>
      <c r="D113" s="79"/>
      <c r="E113" s="235"/>
      <c r="F113" s="79"/>
      <c r="G113" s="79"/>
      <c r="H113" s="79"/>
    </row>
    <row r="114" spans="1:8">
      <c r="B114" s="80"/>
      <c r="C114" s="79"/>
      <c r="D114" s="79"/>
      <c r="E114" s="235"/>
      <c r="F114" s="79"/>
      <c r="G114" s="79"/>
      <c r="H114" s="79"/>
    </row>
    <row r="115" spans="1:8">
      <c r="B115" s="81"/>
      <c r="C115" s="79"/>
      <c r="D115" s="79"/>
      <c r="E115" s="235"/>
      <c r="F115" s="79"/>
      <c r="G115" s="79"/>
      <c r="H115" s="79"/>
    </row>
    <row r="116" spans="1:8">
      <c r="B116" s="82"/>
      <c r="C116" s="79"/>
      <c r="D116" s="79"/>
      <c r="E116" s="235"/>
      <c r="F116" s="79"/>
      <c r="G116" s="79"/>
      <c r="H116" s="79"/>
    </row>
    <row r="117" spans="1:8">
      <c r="B117" s="83"/>
      <c r="C117" s="79"/>
      <c r="D117" s="79"/>
      <c r="E117" s="235"/>
      <c r="F117" s="79"/>
      <c r="G117" s="79"/>
      <c r="H117" s="79"/>
    </row>
    <row r="118" spans="1:8">
      <c r="B118" s="84"/>
      <c r="C118" s="79"/>
      <c r="D118" s="79"/>
      <c r="E118" s="235"/>
      <c r="F118" s="79"/>
      <c r="G118" s="79"/>
      <c r="H118" s="79"/>
    </row>
    <row r="119" spans="1:8">
      <c r="B119" s="82"/>
      <c r="C119" s="79"/>
      <c r="D119" s="79"/>
      <c r="E119" s="235"/>
      <c r="F119" s="79"/>
      <c r="G119" s="79"/>
      <c r="H119" s="79"/>
    </row>
    <row r="120" spans="1:8">
      <c r="B120" s="82"/>
      <c r="C120" s="79"/>
      <c r="D120" s="79"/>
      <c r="E120" s="235"/>
      <c r="F120" s="79"/>
      <c r="G120" s="79"/>
      <c r="H120" s="79"/>
    </row>
    <row r="121" spans="1:8">
      <c r="B121" s="79"/>
      <c r="C121" s="82"/>
      <c r="D121" s="79"/>
      <c r="E121" s="235"/>
      <c r="F121" s="79"/>
      <c r="G121" s="79"/>
      <c r="H121" s="79"/>
    </row>
    <row r="122" spans="1:8">
      <c r="B122" s="82"/>
      <c r="C122" s="82"/>
      <c r="D122" s="79"/>
      <c r="E122" s="235"/>
      <c r="F122" s="79"/>
      <c r="G122" s="79"/>
      <c r="H122" s="79"/>
    </row>
    <row r="123" spans="1:8">
      <c r="B123" s="82"/>
      <c r="C123" s="79"/>
      <c r="D123" s="79"/>
      <c r="E123" s="235"/>
      <c r="F123" s="79"/>
      <c r="G123" s="79"/>
      <c r="H123" s="79"/>
    </row>
    <row r="124" spans="1:8">
      <c r="B124" s="82"/>
      <c r="C124" s="79"/>
      <c r="D124" s="79"/>
      <c r="E124" s="235"/>
      <c r="F124" s="79"/>
      <c r="G124" s="79"/>
      <c r="H124" s="79"/>
    </row>
    <row r="125" spans="1:8">
      <c r="A125" s="74" t="s">
        <v>32</v>
      </c>
      <c r="B125" s="82"/>
      <c r="C125" s="79"/>
      <c r="D125" s="79"/>
      <c r="E125" s="235"/>
      <c r="F125" s="79"/>
      <c r="G125" s="79"/>
      <c r="H125" s="79"/>
    </row>
    <row r="126" spans="1:8">
      <c r="B126" s="82"/>
      <c r="C126" s="79"/>
      <c r="D126" s="79"/>
      <c r="E126" s="235"/>
      <c r="F126" s="79"/>
      <c r="G126" s="79"/>
      <c r="H126" s="79"/>
    </row>
    <row r="127" spans="1:8">
      <c r="B127" s="79"/>
      <c r="C127" s="79"/>
      <c r="D127" s="79"/>
      <c r="E127" s="235"/>
      <c r="F127" s="79"/>
      <c r="G127" s="79"/>
      <c r="H127" s="79"/>
    </row>
  </sheetData>
  <sheetProtection formatCells="0" formatColumns="0" formatRows="0" insertColumns="0" insertRows="0" insertHyperlinks="0" deleteColumns="0" deleteRows="0" sort="0" autoFilter="0" pivotTables="0"/>
  <mergeCells count="45">
    <mergeCell ref="B40:C40"/>
    <mergeCell ref="B32:C32"/>
    <mergeCell ref="D26:E26"/>
    <mergeCell ref="B39:C39"/>
    <mergeCell ref="B37:C37"/>
    <mergeCell ref="B33:C33"/>
    <mergeCell ref="B35:C35"/>
    <mergeCell ref="B36:C36"/>
    <mergeCell ref="B34:C34"/>
    <mergeCell ref="E33:F33"/>
    <mergeCell ref="E34:F34"/>
    <mergeCell ref="E35:F35"/>
    <mergeCell ref="E36:F36"/>
    <mergeCell ref="E37:F37"/>
    <mergeCell ref="E40:F40"/>
    <mergeCell ref="D28:E28"/>
    <mergeCell ref="B44:C44"/>
    <mergeCell ref="B41:C41"/>
    <mergeCell ref="L65:N66"/>
    <mergeCell ref="I55:I57"/>
    <mergeCell ref="J55:K57"/>
    <mergeCell ref="L55:L56"/>
    <mergeCell ref="M55:N56"/>
    <mergeCell ref="L61:N64"/>
    <mergeCell ref="B45:C45"/>
    <mergeCell ref="B42:C42"/>
    <mergeCell ref="B43:C43"/>
    <mergeCell ref="E41:F41"/>
    <mergeCell ref="E42:F42"/>
    <mergeCell ref="E43:F43"/>
    <mergeCell ref="E44:F44"/>
    <mergeCell ref="B47:G52"/>
    <mergeCell ref="B14:C14"/>
    <mergeCell ref="B4:G4"/>
    <mergeCell ref="E12:G12"/>
    <mergeCell ref="E13:G13"/>
    <mergeCell ref="B9:C9"/>
    <mergeCell ref="B10:C10"/>
    <mergeCell ref="B13:C13"/>
    <mergeCell ref="F17:F18"/>
    <mergeCell ref="D22:E22"/>
    <mergeCell ref="E9:G9"/>
    <mergeCell ref="E10:G10"/>
    <mergeCell ref="E11:F11"/>
    <mergeCell ref="F20:F21"/>
  </mergeCells>
  <pageMargins left="0" right="0" top="0" bottom="0" header="0.3" footer="0.3"/>
  <pageSetup paperSize="5" scale="70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4198-E901-4AE8-B491-086686B83AAE}">
  <sheetPr>
    <pageSetUpPr fitToPage="1"/>
  </sheetPr>
  <dimension ref="A2:I62"/>
  <sheetViews>
    <sheetView topLeftCell="A8" workbookViewId="0">
      <selection activeCell="M8" sqref="M8"/>
    </sheetView>
  </sheetViews>
  <sheetFormatPr defaultRowHeight="15"/>
  <cols>
    <col min="1" max="1" width="24.140625" style="251" customWidth="1"/>
    <col min="2" max="2" width="22.42578125" style="251" customWidth="1"/>
    <col min="3" max="3" width="26.7109375" style="251" customWidth="1"/>
    <col min="4" max="4" width="25.85546875" style="251" customWidth="1"/>
    <col min="5" max="5" width="23.5703125" style="251" customWidth="1"/>
    <col min="6" max="6" width="22.7109375" style="251" customWidth="1"/>
    <col min="7" max="7" width="1.7109375" style="251" customWidth="1"/>
    <col min="8" max="8" width="2.28515625" style="251" customWidth="1"/>
    <col min="9" max="9" width="2.42578125" style="251" customWidth="1"/>
    <col min="10" max="255" width="9.140625" style="251"/>
    <col min="256" max="256" width="14.42578125" style="251" customWidth="1"/>
    <col min="257" max="257" width="19.85546875" style="251" customWidth="1"/>
    <col min="258" max="258" width="27.7109375" style="251" customWidth="1"/>
    <col min="259" max="259" width="30.28515625" style="251" bestFit="1" customWidth="1"/>
    <col min="260" max="260" width="27.85546875" style="251" customWidth="1"/>
    <col min="261" max="511" width="9.140625" style="251"/>
    <col min="512" max="512" width="14.42578125" style="251" customWidth="1"/>
    <col min="513" max="513" width="19.85546875" style="251" customWidth="1"/>
    <col min="514" max="514" width="27.7109375" style="251" customWidth="1"/>
    <col min="515" max="515" width="30.28515625" style="251" bestFit="1" customWidth="1"/>
    <col min="516" max="516" width="27.85546875" style="251" customWidth="1"/>
    <col min="517" max="767" width="9.140625" style="251"/>
    <col min="768" max="768" width="14.42578125" style="251" customWidth="1"/>
    <col min="769" max="769" width="19.85546875" style="251" customWidth="1"/>
    <col min="770" max="770" width="27.7109375" style="251" customWidth="1"/>
    <col min="771" max="771" width="30.28515625" style="251" bestFit="1" customWidth="1"/>
    <col min="772" max="772" width="27.85546875" style="251" customWidth="1"/>
    <col min="773" max="1023" width="9.140625" style="251"/>
    <col min="1024" max="1024" width="14.42578125" style="251" customWidth="1"/>
    <col min="1025" max="1025" width="19.85546875" style="251" customWidth="1"/>
    <col min="1026" max="1026" width="27.7109375" style="251" customWidth="1"/>
    <col min="1027" max="1027" width="30.28515625" style="251" bestFit="1" customWidth="1"/>
    <col min="1028" max="1028" width="27.85546875" style="251" customWidth="1"/>
    <col min="1029" max="1279" width="9.140625" style="251"/>
    <col min="1280" max="1280" width="14.42578125" style="251" customWidth="1"/>
    <col min="1281" max="1281" width="19.85546875" style="251" customWidth="1"/>
    <col min="1282" max="1282" width="27.7109375" style="251" customWidth="1"/>
    <col min="1283" max="1283" width="30.28515625" style="251" bestFit="1" customWidth="1"/>
    <col min="1284" max="1284" width="27.85546875" style="251" customWidth="1"/>
    <col min="1285" max="1535" width="9.140625" style="251"/>
    <col min="1536" max="1536" width="14.42578125" style="251" customWidth="1"/>
    <col min="1537" max="1537" width="19.85546875" style="251" customWidth="1"/>
    <col min="1538" max="1538" width="27.7109375" style="251" customWidth="1"/>
    <col min="1539" max="1539" width="30.28515625" style="251" bestFit="1" customWidth="1"/>
    <col min="1540" max="1540" width="27.85546875" style="251" customWidth="1"/>
    <col min="1541" max="1791" width="9.140625" style="251"/>
    <col min="1792" max="1792" width="14.42578125" style="251" customWidth="1"/>
    <col min="1793" max="1793" width="19.85546875" style="251" customWidth="1"/>
    <col min="1794" max="1794" width="27.7109375" style="251" customWidth="1"/>
    <col min="1795" max="1795" width="30.28515625" style="251" bestFit="1" customWidth="1"/>
    <col min="1796" max="1796" width="27.85546875" style="251" customWidth="1"/>
    <col min="1797" max="2047" width="9.140625" style="251"/>
    <col min="2048" max="2048" width="14.42578125" style="251" customWidth="1"/>
    <col min="2049" max="2049" width="19.85546875" style="251" customWidth="1"/>
    <col min="2050" max="2050" width="27.7109375" style="251" customWidth="1"/>
    <col min="2051" max="2051" width="30.28515625" style="251" bestFit="1" customWidth="1"/>
    <col min="2052" max="2052" width="27.85546875" style="251" customWidth="1"/>
    <col min="2053" max="2303" width="9.140625" style="251"/>
    <col min="2304" max="2304" width="14.42578125" style="251" customWidth="1"/>
    <col min="2305" max="2305" width="19.85546875" style="251" customWidth="1"/>
    <col min="2306" max="2306" width="27.7109375" style="251" customWidth="1"/>
    <col min="2307" max="2307" width="30.28515625" style="251" bestFit="1" customWidth="1"/>
    <col min="2308" max="2308" width="27.85546875" style="251" customWidth="1"/>
    <col min="2309" max="2559" width="9.140625" style="251"/>
    <col min="2560" max="2560" width="14.42578125" style="251" customWidth="1"/>
    <col min="2561" max="2561" width="19.85546875" style="251" customWidth="1"/>
    <col min="2562" max="2562" width="27.7109375" style="251" customWidth="1"/>
    <col min="2563" max="2563" width="30.28515625" style="251" bestFit="1" customWidth="1"/>
    <col min="2564" max="2564" width="27.85546875" style="251" customWidth="1"/>
    <col min="2565" max="2815" width="9.140625" style="251"/>
    <col min="2816" max="2816" width="14.42578125" style="251" customWidth="1"/>
    <col min="2817" max="2817" width="19.85546875" style="251" customWidth="1"/>
    <col min="2818" max="2818" width="27.7109375" style="251" customWidth="1"/>
    <col min="2819" max="2819" width="30.28515625" style="251" bestFit="1" customWidth="1"/>
    <col min="2820" max="2820" width="27.85546875" style="251" customWidth="1"/>
    <col min="2821" max="3071" width="9.140625" style="251"/>
    <col min="3072" max="3072" width="14.42578125" style="251" customWidth="1"/>
    <col min="3073" max="3073" width="19.85546875" style="251" customWidth="1"/>
    <col min="3074" max="3074" width="27.7109375" style="251" customWidth="1"/>
    <col min="3075" max="3075" width="30.28515625" style="251" bestFit="1" customWidth="1"/>
    <col min="3076" max="3076" width="27.85546875" style="251" customWidth="1"/>
    <col min="3077" max="3327" width="9.140625" style="251"/>
    <col min="3328" max="3328" width="14.42578125" style="251" customWidth="1"/>
    <col min="3329" max="3329" width="19.85546875" style="251" customWidth="1"/>
    <col min="3330" max="3330" width="27.7109375" style="251" customWidth="1"/>
    <col min="3331" max="3331" width="30.28515625" style="251" bestFit="1" customWidth="1"/>
    <col min="3332" max="3332" width="27.85546875" style="251" customWidth="1"/>
    <col min="3333" max="3583" width="9.140625" style="251"/>
    <col min="3584" max="3584" width="14.42578125" style="251" customWidth="1"/>
    <col min="3585" max="3585" width="19.85546875" style="251" customWidth="1"/>
    <col min="3586" max="3586" width="27.7109375" style="251" customWidth="1"/>
    <col min="3587" max="3587" width="30.28515625" style="251" bestFit="1" customWidth="1"/>
    <col min="3588" max="3588" width="27.85546875" style="251" customWidth="1"/>
    <col min="3589" max="3839" width="9.140625" style="251"/>
    <col min="3840" max="3840" width="14.42578125" style="251" customWidth="1"/>
    <col min="3841" max="3841" width="19.85546875" style="251" customWidth="1"/>
    <col min="3842" max="3842" width="27.7109375" style="251" customWidth="1"/>
    <col min="3843" max="3843" width="30.28515625" style="251" bestFit="1" customWidth="1"/>
    <col min="3844" max="3844" width="27.85546875" style="251" customWidth="1"/>
    <col min="3845" max="4095" width="9.140625" style="251"/>
    <col min="4096" max="4096" width="14.42578125" style="251" customWidth="1"/>
    <col min="4097" max="4097" width="19.85546875" style="251" customWidth="1"/>
    <col min="4098" max="4098" width="27.7109375" style="251" customWidth="1"/>
    <col min="4099" max="4099" width="30.28515625" style="251" bestFit="1" customWidth="1"/>
    <col min="4100" max="4100" width="27.85546875" style="251" customWidth="1"/>
    <col min="4101" max="4351" width="9.140625" style="251"/>
    <col min="4352" max="4352" width="14.42578125" style="251" customWidth="1"/>
    <col min="4353" max="4353" width="19.85546875" style="251" customWidth="1"/>
    <col min="4354" max="4354" width="27.7109375" style="251" customWidth="1"/>
    <col min="4355" max="4355" width="30.28515625" style="251" bestFit="1" customWidth="1"/>
    <col min="4356" max="4356" width="27.85546875" style="251" customWidth="1"/>
    <col min="4357" max="4607" width="9.140625" style="251"/>
    <col min="4608" max="4608" width="14.42578125" style="251" customWidth="1"/>
    <col min="4609" max="4609" width="19.85546875" style="251" customWidth="1"/>
    <col min="4610" max="4610" width="27.7109375" style="251" customWidth="1"/>
    <col min="4611" max="4611" width="30.28515625" style="251" bestFit="1" customWidth="1"/>
    <col min="4612" max="4612" width="27.85546875" style="251" customWidth="1"/>
    <col min="4613" max="4863" width="9.140625" style="251"/>
    <col min="4864" max="4864" width="14.42578125" style="251" customWidth="1"/>
    <col min="4865" max="4865" width="19.85546875" style="251" customWidth="1"/>
    <col min="4866" max="4866" width="27.7109375" style="251" customWidth="1"/>
    <col min="4867" max="4867" width="30.28515625" style="251" bestFit="1" customWidth="1"/>
    <col min="4868" max="4868" width="27.85546875" style="251" customWidth="1"/>
    <col min="4869" max="5119" width="9.140625" style="251"/>
    <col min="5120" max="5120" width="14.42578125" style="251" customWidth="1"/>
    <col min="5121" max="5121" width="19.85546875" style="251" customWidth="1"/>
    <col min="5122" max="5122" width="27.7109375" style="251" customWidth="1"/>
    <col min="5123" max="5123" width="30.28515625" style="251" bestFit="1" customWidth="1"/>
    <col min="5124" max="5124" width="27.85546875" style="251" customWidth="1"/>
    <col min="5125" max="5375" width="9.140625" style="251"/>
    <col min="5376" max="5376" width="14.42578125" style="251" customWidth="1"/>
    <col min="5377" max="5377" width="19.85546875" style="251" customWidth="1"/>
    <col min="5378" max="5378" width="27.7109375" style="251" customWidth="1"/>
    <col min="5379" max="5379" width="30.28515625" style="251" bestFit="1" customWidth="1"/>
    <col min="5380" max="5380" width="27.85546875" style="251" customWidth="1"/>
    <col min="5381" max="5631" width="9.140625" style="251"/>
    <col min="5632" max="5632" width="14.42578125" style="251" customWidth="1"/>
    <col min="5633" max="5633" width="19.85546875" style="251" customWidth="1"/>
    <col min="5634" max="5634" width="27.7109375" style="251" customWidth="1"/>
    <col min="5635" max="5635" width="30.28515625" style="251" bestFit="1" customWidth="1"/>
    <col min="5636" max="5636" width="27.85546875" style="251" customWidth="1"/>
    <col min="5637" max="5887" width="9.140625" style="251"/>
    <col min="5888" max="5888" width="14.42578125" style="251" customWidth="1"/>
    <col min="5889" max="5889" width="19.85546875" style="251" customWidth="1"/>
    <col min="5890" max="5890" width="27.7109375" style="251" customWidth="1"/>
    <col min="5891" max="5891" width="30.28515625" style="251" bestFit="1" customWidth="1"/>
    <col min="5892" max="5892" width="27.85546875" style="251" customWidth="1"/>
    <col min="5893" max="6143" width="9.140625" style="251"/>
    <col min="6144" max="6144" width="14.42578125" style="251" customWidth="1"/>
    <col min="6145" max="6145" width="19.85546875" style="251" customWidth="1"/>
    <col min="6146" max="6146" width="27.7109375" style="251" customWidth="1"/>
    <col min="6147" max="6147" width="30.28515625" style="251" bestFit="1" customWidth="1"/>
    <col min="6148" max="6148" width="27.85546875" style="251" customWidth="1"/>
    <col min="6149" max="6399" width="9.140625" style="251"/>
    <col min="6400" max="6400" width="14.42578125" style="251" customWidth="1"/>
    <col min="6401" max="6401" width="19.85546875" style="251" customWidth="1"/>
    <col min="6402" max="6402" width="27.7109375" style="251" customWidth="1"/>
    <col min="6403" max="6403" width="30.28515625" style="251" bestFit="1" customWidth="1"/>
    <col min="6404" max="6404" width="27.85546875" style="251" customWidth="1"/>
    <col min="6405" max="6655" width="9.140625" style="251"/>
    <col min="6656" max="6656" width="14.42578125" style="251" customWidth="1"/>
    <col min="6657" max="6657" width="19.85546875" style="251" customWidth="1"/>
    <col min="6658" max="6658" width="27.7109375" style="251" customWidth="1"/>
    <col min="6659" max="6659" width="30.28515625" style="251" bestFit="1" customWidth="1"/>
    <col min="6660" max="6660" width="27.85546875" style="251" customWidth="1"/>
    <col min="6661" max="6911" width="9.140625" style="251"/>
    <col min="6912" max="6912" width="14.42578125" style="251" customWidth="1"/>
    <col min="6913" max="6913" width="19.85546875" style="251" customWidth="1"/>
    <col min="6914" max="6914" width="27.7109375" style="251" customWidth="1"/>
    <col min="6915" max="6915" width="30.28515625" style="251" bestFit="1" customWidth="1"/>
    <col min="6916" max="6916" width="27.85546875" style="251" customWidth="1"/>
    <col min="6917" max="7167" width="9.140625" style="251"/>
    <col min="7168" max="7168" width="14.42578125" style="251" customWidth="1"/>
    <col min="7169" max="7169" width="19.85546875" style="251" customWidth="1"/>
    <col min="7170" max="7170" width="27.7109375" style="251" customWidth="1"/>
    <col min="7171" max="7171" width="30.28515625" style="251" bestFit="1" customWidth="1"/>
    <col min="7172" max="7172" width="27.85546875" style="251" customWidth="1"/>
    <col min="7173" max="7423" width="9.140625" style="251"/>
    <col min="7424" max="7424" width="14.42578125" style="251" customWidth="1"/>
    <col min="7425" max="7425" width="19.85546875" style="251" customWidth="1"/>
    <col min="7426" max="7426" width="27.7109375" style="251" customWidth="1"/>
    <col min="7427" max="7427" width="30.28515625" style="251" bestFit="1" customWidth="1"/>
    <col min="7428" max="7428" width="27.85546875" style="251" customWidth="1"/>
    <col min="7429" max="7679" width="9.140625" style="251"/>
    <col min="7680" max="7680" width="14.42578125" style="251" customWidth="1"/>
    <col min="7681" max="7681" width="19.85546875" style="251" customWidth="1"/>
    <col min="7682" max="7682" width="27.7109375" style="251" customWidth="1"/>
    <col min="7683" max="7683" width="30.28515625" style="251" bestFit="1" customWidth="1"/>
    <col min="7684" max="7684" width="27.85546875" style="251" customWidth="1"/>
    <col min="7685" max="7935" width="9.140625" style="251"/>
    <col min="7936" max="7936" width="14.42578125" style="251" customWidth="1"/>
    <col min="7937" max="7937" width="19.85546875" style="251" customWidth="1"/>
    <col min="7938" max="7938" width="27.7109375" style="251" customWidth="1"/>
    <col min="7939" max="7939" width="30.28515625" style="251" bestFit="1" customWidth="1"/>
    <col min="7940" max="7940" width="27.85546875" style="251" customWidth="1"/>
    <col min="7941" max="8191" width="9.140625" style="251"/>
    <col min="8192" max="8192" width="14.42578125" style="251" customWidth="1"/>
    <col min="8193" max="8193" width="19.85546875" style="251" customWidth="1"/>
    <col min="8194" max="8194" width="27.7109375" style="251" customWidth="1"/>
    <col min="8195" max="8195" width="30.28515625" style="251" bestFit="1" customWidth="1"/>
    <col min="8196" max="8196" width="27.85546875" style="251" customWidth="1"/>
    <col min="8197" max="8447" width="9.140625" style="251"/>
    <col min="8448" max="8448" width="14.42578125" style="251" customWidth="1"/>
    <col min="8449" max="8449" width="19.85546875" style="251" customWidth="1"/>
    <col min="8450" max="8450" width="27.7109375" style="251" customWidth="1"/>
    <col min="8451" max="8451" width="30.28515625" style="251" bestFit="1" customWidth="1"/>
    <col min="8452" max="8452" width="27.85546875" style="251" customWidth="1"/>
    <col min="8453" max="8703" width="9.140625" style="251"/>
    <col min="8704" max="8704" width="14.42578125" style="251" customWidth="1"/>
    <col min="8705" max="8705" width="19.85546875" style="251" customWidth="1"/>
    <col min="8706" max="8706" width="27.7109375" style="251" customWidth="1"/>
    <col min="8707" max="8707" width="30.28515625" style="251" bestFit="1" customWidth="1"/>
    <col min="8708" max="8708" width="27.85546875" style="251" customWidth="1"/>
    <col min="8709" max="8959" width="9.140625" style="251"/>
    <col min="8960" max="8960" width="14.42578125" style="251" customWidth="1"/>
    <col min="8961" max="8961" width="19.85546875" style="251" customWidth="1"/>
    <col min="8962" max="8962" width="27.7109375" style="251" customWidth="1"/>
    <col min="8963" max="8963" width="30.28515625" style="251" bestFit="1" customWidth="1"/>
    <col min="8964" max="8964" width="27.85546875" style="251" customWidth="1"/>
    <col min="8965" max="9215" width="9.140625" style="251"/>
    <col min="9216" max="9216" width="14.42578125" style="251" customWidth="1"/>
    <col min="9217" max="9217" width="19.85546875" style="251" customWidth="1"/>
    <col min="9218" max="9218" width="27.7109375" style="251" customWidth="1"/>
    <col min="9219" max="9219" width="30.28515625" style="251" bestFit="1" customWidth="1"/>
    <col min="9220" max="9220" width="27.85546875" style="251" customWidth="1"/>
    <col min="9221" max="9471" width="9.140625" style="251"/>
    <col min="9472" max="9472" width="14.42578125" style="251" customWidth="1"/>
    <col min="9473" max="9473" width="19.85546875" style="251" customWidth="1"/>
    <col min="9474" max="9474" width="27.7109375" style="251" customWidth="1"/>
    <col min="9475" max="9475" width="30.28515625" style="251" bestFit="1" customWidth="1"/>
    <col min="9476" max="9476" width="27.85546875" style="251" customWidth="1"/>
    <col min="9477" max="9727" width="9.140625" style="251"/>
    <col min="9728" max="9728" width="14.42578125" style="251" customWidth="1"/>
    <col min="9729" max="9729" width="19.85546875" style="251" customWidth="1"/>
    <col min="9730" max="9730" width="27.7109375" style="251" customWidth="1"/>
    <col min="9731" max="9731" width="30.28515625" style="251" bestFit="1" customWidth="1"/>
    <col min="9732" max="9732" width="27.85546875" style="251" customWidth="1"/>
    <col min="9733" max="9983" width="9.140625" style="251"/>
    <col min="9984" max="9984" width="14.42578125" style="251" customWidth="1"/>
    <col min="9985" max="9985" width="19.85546875" style="251" customWidth="1"/>
    <col min="9986" max="9986" width="27.7109375" style="251" customWidth="1"/>
    <col min="9987" max="9987" width="30.28515625" style="251" bestFit="1" customWidth="1"/>
    <col min="9988" max="9988" width="27.85546875" style="251" customWidth="1"/>
    <col min="9989" max="10239" width="9.140625" style="251"/>
    <col min="10240" max="10240" width="14.42578125" style="251" customWidth="1"/>
    <col min="10241" max="10241" width="19.85546875" style="251" customWidth="1"/>
    <col min="10242" max="10242" width="27.7109375" style="251" customWidth="1"/>
    <col min="10243" max="10243" width="30.28515625" style="251" bestFit="1" customWidth="1"/>
    <col min="10244" max="10244" width="27.85546875" style="251" customWidth="1"/>
    <col min="10245" max="10495" width="9.140625" style="251"/>
    <col min="10496" max="10496" width="14.42578125" style="251" customWidth="1"/>
    <col min="10497" max="10497" width="19.85546875" style="251" customWidth="1"/>
    <col min="10498" max="10498" width="27.7109375" style="251" customWidth="1"/>
    <col min="10499" max="10499" width="30.28515625" style="251" bestFit="1" customWidth="1"/>
    <col min="10500" max="10500" width="27.85546875" style="251" customWidth="1"/>
    <col min="10501" max="10751" width="9.140625" style="251"/>
    <col min="10752" max="10752" width="14.42578125" style="251" customWidth="1"/>
    <col min="10753" max="10753" width="19.85546875" style="251" customWidth="1"/>
    <col min="10754" max="10754" width="27.7109375" style="251" customWidth="1"/>
    <col min="10755" max="10755" width="30.28515625" style="251" bestFit="1" customWidth="1"/>
    <col min="10756" max="10756" width="27.85546875" style="251" customWidth="1"/>
    <col min="10757" max="11007" width="9.140625" style="251"/>
    <col min="11008" max="11008" width="14.42578125" style="251" customWidth="1"/>
    <col min="11009" max="11009" width="19.85546875" style="251" customWidth="1"/>
    <col min="11010" max="11010" width="27.7109375" style="251" customWidth="1"/>
    <col min="11011" max="11011" width="30.28515625" style="251" bestFit="1" customWidth="1"/>
    <col min="11012" max="11012" width="27.85546875" style="251" customWidth="1"/>
    <col min="11013" max="11263" width="9.140625" style="251"/>
    <col min="11264" max="11264" width="14.42578125" style="251" customWidth="1"/>
    <col min="11265" max="11265" width="19.85546875" style="251" customWidth="1"/>
    <col min="11266" max="11266" width="27.7109375" style="251" customWidth="1"/>
    <col min="11267" max="11267" width="30.28515625" style="251" bestFit="1" customWidth="1"/>
    <col min="11268" max="11268" width="27.85546875" style="251" customWidth="1"/>
    <col min="11269" max="11519" width="9.140625" style="251"/>
    <col min="11520" max="11520" width="14.42578125" style="251" customWidth="1"/>
    <col min="11521" max="11521" width="19.85546875" style="251" customWidth="1"/>
    <col min="11522" max="11522" width="27.7109375" style="251" customWidth="1"/>
    <col min="11523" max="11523" width="30.28515625" style="251" bestFit="1" customWidth="1"/>
    <col min="11524" max="11524" width="27.85546875" style="251" customWidth="1"/>
    <col min="11525" max="11775" width="9.140625" style="251"/>
    <col min="11776" max="11776" width="14.42578125" style="251" customWidth="1"/>
    <col min="11777" max="11777" width="19.85546875" style="251" customWidth="1"/>
    <col min="11778" max="11778" width="27.7109375" style="251" customWidth="1"/>
    <col min="11779" max="11779" width="30.28515625" style="251" bestFit="1" customWidth="1"/>
    <col min="11780" max="11780" width="27.85546875" style="251" customWidth="1"/>
    <col min="11781" max="12031" width="9.140625" style="251"/>
    <col min="12032" max="12032" width="14.42578125" style="251" customWidth="1"/>
    <col min="12033" max="12033" width="19.85546875" style="251" customWidth="1"/>
    <col min="12034" max="12034" width="27.7109375" style="251" customWidth="1"/>
    <col min="12035" max="12035" width="30.28515625" style="251" bestFit="1" customWidth="1"/>
    <col min="12036" max="12036" width="27.85546875" style="251" customWidth="1"/>
    <col min="12037" max="12287" width="9.140625" style="251"/>
    <col min="12288" max="12288" width="14.42578125" style="251" customWidth="1"/>
    <col min="12289" max="12289" width="19.85546875" style="251" customWidth="1"/>
    <col min="12290" max="12290" width="27.7109375" style="251" customWidth="1"/>
    <col min="12291" max="12291" width="30.28515625" style="251" bestFit="1" customWidth="1"/>
    <col min="12292" max="12292" width="27.85546875" style="251" customWidth="1"/>
    <col min="12293" max="12543" width="9.140625" style="251"/>
    <col min="12544" max="12544" width="14.42578125" style="251" customWidth="1"/>
    <col min="12545" max="12545" width="19.85546875" style="251" customWidth="1"/>
    <col min="12546" max="12546" width="27.7109375" style="251" customWidth="1"/>
    <col min="12547" max="12547" width="30.28515625" style="251" bestFit="1" customWidth="1"/>
    <col min="12548" max="12548" width="27.85546875" style="251" customWidth="1"/>
    <col min="12549" max="12799" width="9.140625" style="251"/>
    <col min="12800" max="12800" width="14.42578125" style="251" customWidth="1"/>
    <col min="12801" max="12801" width="19.85546875" style="251" customWidth="1"/>
    <col min="12802" max="12802" width="27.7109375" style="251" customWidth="1"/>
    <col min="12803" max="12803" width="30.28515625" style="251" bestFit="1" customWidth="1"/>
    <col min="12804" max="12804" width="27.85546875" style="251" customWidth="1"/>
    <col min="12805" max="13055" width="9.140625" style="251"/>
    <col min="13056" max="13056" width="14.42578125" style="251" customWidth="1"/>
    <col min="13057" max="13057" width="19.85546875" style="251" customWidth="1"/>
    <col min="13058" max="13058" width="27.7109375" style="251" customWidth="1"/>
    <col min="13059" max="13059" width="30.28515625" style="251" bestFit="1" customWidth="1"/>
    <col min="13060" max="13060" width="27.85546875" style="251" customWidth="1"/>
    <col min="13061" max="13311" width="9.140625" style="251"/>
    <col min="13312" max="13312" width="14.42578125" style="251" customWidth="1"/>
    <col min="13313" max="13313" width="19.85546875" style="251" customWidth="1"/>
    <col min="13314" max="13314" width="27.7109375" style="251" customWidth="1"/>
    <col min="13315" max="13315" width="30.28515625" style="251" bestFit="1" customWidth="1"/>
    <col min="13316" max="13316" width="27.85546875" style="251" customWidth="1"/>
    <col min="13317" max="13567" width="9.140625" style="251"/>
    <col min="13568" max="13568" width="14.42578125" style="251" customWidth="1"/>
    <col min="13569" max="13569" width="19.85546875" style="251" customWidth="1"/>
    <col min="13570" max="13570" width="27.7109375" style="251" customWidth="1"/>
    <col min="13571" max="13571" width="30.28515625" style="251" bestFit="1" customWidth="1"/>
    <col min="13572" max="13572" width="27.85546875" style="251" customWidth="1"/>
    <col min="13573" max="13823" width="9.140625" style="251"/>
    <col min="13824" max="13824" width="14.42578125" style="251" customWidth="1"/>
    <col min="13825" max="13825" width="19.85546875" style="251" customWidth="1"/>
    <col min="13826" max="13826" width="27.7109375" style="251" customWidth="1"/>
    <col min="13827" max="13827" width="30.28515625" style="251" bestFit="1" customWidth="1"/>
    <col min="13828" max="13828" width="27.85546875" style="251" customWidth="1"/>
    <col min="13829" max="14079" width="9.140625" style="251"/>
    <col min="14080" max="14080" width="14.42578125" style="251" customWidth="1"/>
    <col min="14081" max="14081" width="19.85546875" style="251" customWidth="1"/>
    <col min="14082" max="14082" width="27.7109375" style="251" customWidth="1"/>
    <col min="14083" max="14083" width="30.28515625" style="251" bestFit="1" customWidth="1"/>
    <col min="14084" max="14084" width="27.85546875" style="251" customWidth="1"/>
    <col min="14085" max="14335" width="9.140625" style="251"/>
    <col min="14336" max="14336" width="14.42578125" style="251" customWidth="1"/>
    <col min="14337" max="14337" width="19.85546875" style="251" customWidth="1"/>
    <col min="14338" max="14338" width="27.7109375" style="251" customWidth="1"/>
    <col min="14339" max="14339" width="30.28515625" style="251" bestFit="1" customWidth="1"/>
    <col min="14340" max="14340" width="27.85546875" style="251" customWidth="1"/>
    <col min="14341" max="14591" width="9.140625" style="251"/>
    <col min="14592" max="14592" width="14.42578125" style="251" customWidth="1"/>
    <col min="14593" max="14593" width="19.85546875" style="251" customWidth="1"/>
    <col min="14594" max="14594" width="27.7109375" style="251" customWidth="1"/>
    <col min="14595" max="14595" width="30.28515625" style="251" bestFit="1" customWidth="1"/>
    <col min="14596" max="14596" width="27.85546875" style="251" customWidth="1"/>
    <col min="14597" max="14847" width="9.140625" style="251"/>
    <col min="14848" max="14848" width="14.42578125" style="251" customWidth="1"/>
    <col min="14849" max="14849" width="19.85546875" style="251" customWidth="1"/>
    <col min="14850" max="14850" width="27.7109375" style="251" customWidth="1"/>
    <col min="14851" max="14851" width="30.28515625" style="251" bestFit="1" customWidth="1"/>
    <col min="14852" max="14852" width="27.85546875" style="251" customWidth="1"/>
    <col min="14853" max="15103" width="9.140625" style="251"/>
    <col min="15104" max="15104" width="14.42578125" style="251" customWidth="1"/>
    <col min="15105" max="15105" width="19.85546875" style="251" customWidth="1"/>
    <col min="15106" max="15106" width="27.7109375" style="251" customWidth="1"/>
    <col min="15107" max="15107" width="30.28515625" style="251" bestFit="1" customWidth="1"/>
    <col min="15108" max="15108" width="27.85546875" style="251" customWidth="1"/>
    <col min="15109" max="15359" width="9.140625" style="251"/>
    <col min="15360" max="15360" width="14.42578125" style="251" customWidth="1"/>
    <col min="15361" max="15361" width="19.85546875" style="251" customWidth="1"/>
    <col min="15362" max="15362" width="27.7109375" style="251" customWidth="1"/>
    <col min="15363" max="15363" width="30.28515625" style="251" bestFit="1" customWidth="1"/>
    <col min="15364" max="15364" width="27.85546875" style="251" customWidth="1"/>
    <col min="15365" max="15615" width="9.140625" style="251"/>
    <col min="15616" max="15616" width="14.42578125" style="251" customWidth="1"/>
    <col min="15617" max="15617" width="19.85546875" style="251" customWidth="1"/>
    <col min="15618" max="15618" width="27.7109375" style="251" customWidth="1"/>
    <col min="15619" max="15619" width="30.28515625" style="251" bestFit="1" customWidth="1"/>
    <col min="15620" max="15620" width="27.85546875" style="251" customWidth="1"/>
    <col min="15621" max="15871" width="9.140625" style="251"/>
    <col min="15872" max="15872" width="14.42578125" style="251" customWidth="1"/>
    <col min="15873" max="15873" width="19.85546875" style="251" customWidth="1"/>
    <col min="15874" max="15874" width="27.7109375" style="251" customWidth="1"/>
    <col min="15875" max="15875" width="30.28515625" style="251" bestFit="1" customWidth="1"/>
    <col min="15876" max="15876" width="27.85546875" style="251" customWidth="1"/>
    <col min="15877" max="16127" width="9.140625" style="251"/>
    <col min="16128" max="16128" width="14.42578125" style="251" customWidth="1"/>
    <col min="16129" max="16129" width="19.85546875" style="251" customWidth="1"/>
    <col min="16130" max="16130" width="27.7109375" style="251" customWidth="1"/>
    <col min="16131" max="16131" width="30.28515625" style="251" bestFit="1" customWidth="1"/>
    <col min="16132" max="16132" width="27.85546875" style="251" customWidth="1"/>
    <col min="16133" max="16384" width="9.140625" style="251"/>
  </cols>
  <sheetData>
    <row r="2" spans="1:9" ht="20.25">
      <c r="A2" s="359" t="s">
        <v>48</v>
      </c>
      <c r="G2" s="357"/>
      <c r="H2" s="357"/>
      <c r="I2" s="357"/>
    </row>
    <row r="3" spans="1:9" ht="15.75" thickBot="1">
      <c r="G3" s="357"/>
      <c r="H3" s="357"/>
      <c r="I3" s="357"/>
    </row>
    <row r="4" spans="1:9" ht="30.75" thickBot="1">
      <c r="A4" s="414" t="s">
        <v>49</v>
      </c>
      <c r="B4" s="415" t="s">
        <v>50</v>
      </c>
      <c r="G4" s="357"/>
      <c r="H4" s="357"/>
      <c r="I4" s="358"/>
    </row>
    <row r="5" spans="1:9" ht="16.5" thickBot="1">
      <c r="A5" s="416" t="s">
        <v>51</v>
      </c>
      <c r="B5" s="417" t="s">
        <v>52</v>
      </c>
      <c r="C5" s="432"/>
      <c r="D5" s="433"/>
      <c r="E5" s="434"/>
      <c r="F5" s="434"/>
      <c r="G5" s="357"/>
      <c r="H5" s="357"/>
      <c r="I5" s="358"/>
    </row>
    <row r="6" spans="1:9" ht="16.5" thickBot="1">
      <c r="A6" s="416" t="s">
        <v>53</v>
      </c>
      <c r="B6" s="417" t="s">
        <v>54</v>
      </c>
      <c r="C6" s="432"/>
      <c r="D6" s="433"/>
      <c r="E6" s="434"/>
      <c r="F6" s="434"/>
      <c r="G6" s="357"/>
      <c r="H6" s="357"/>
      <c r="I6" s="358"/>
    </row>
    <row r="7" spans="1:9" ht="15.75">
      <c r="A7" s="252"/>
      <c r="B7" s="435"/>
      <c r="C7" s="432"/>
      <c r="D7" s="433"/>
      <c r="E7" s="434"/>
      <c r="F7" s="434"/>
      <c r="G7" s="357"/>
      <c r="H7" s="357"/>
      <c r="I7" s="358"/>
    </row>
    <row r="8" spans="1:9" ht="143.25" customHeight="1">
      <c r="A8" s="581" t="s">
        <v>55</v>
      </c>
      <c r="B8" s="582"/>
      <c r="C8" s="582"/>
      <c r="D8" s="582"/>
      <c r="E8" s="582"/>
      <c r="F8" s="583"/>
      <c r="G8" s="357"/>
      <c r="H8" s="357"/>
      <c r="I8" s="358"/>
    </row>
    <row r="9" spans="1:9" ht="16.5" thickBot="1">
      <c r="A9" s="252"/>
      <c r="B9" s="435"/>
      <c r="C9" s="432"/>
      <c r="D9" s="433"/>
      <c r="E9" s="434"/>
      <c r="F9" s="434"/>
      <c r="G9" s="357"/>
      <c r="H9" s="357"/>
      <c r="I9" s="358"/>
    </row>
    <row r="10" spans="1:9" ht="16.5" thickBot="1">
      <c r="A10" s="442" t="s">
        <v>56</v>
      </c>
      <c r="B10" s="461">
        <f>'Ability to Repay'!C22</f>
        <v>0</v>
      </c>
      <c r="C10" s="436" t="s">
        <v>57</v>
      </c>
      <c r="D10" s="462" t="e">
        <f>'Ability to Repay'!J18</f>
        <v>#DIV/0!</v>
      </c>
      <c r="E10" s="436" t="s">
        <v>58</v>
      </c>
      <c r="F10" s="463">
        <v>0</v>
      </c>
      <c r="G10" s="357"/>
      <c r="H10" s="357"/>
      <c r="I10" s="358"/>
    </row>
    <row r="12" spans="1:9">
      <c r="A12" s="443" t="s">
        <v>59</v>
      </c>
      <c r="B12" s="443" t="s">
        <v>60</v>
      </c>
    </row>
    <row r="13" spans="1:9">
      <c r="A13" s="444" t="e">
        <f>IF(D10&gt;0.65,3,0)</f>
        <v>#DIV/0!</v>
      </c>
      <c r="B13" s="445" t="e">
        <f>B10*A13</f>
        <v>#DIV/0!</v>
      </c>
      <c r="C13" s="251" t="s">
        <v>61</v>
      </c>
    </row>
    <row r="14" spans="1:9">
      <c r="A14" s="446">
        <f>COUNT(REO!K12:K26)</f>
        <v>0</v>
      </c>
      <c r="B14" s="447">
        <f>B10*A14</f>
        <v>0</v>
      </c>
      <c r="C14" s="448" t="s">
        <v>62</v>
      </c>
      <c r="D14" s="438"/>
    </row>
    <row r="15" spans="1:9" ht="15.75">
      <c r="A15" s="449" t="e">
        <f>SUM(A13:A14)</f>
        <v>#DIV/0!</v>
      </c>
      <c r="B15" s="450" t="e">
        <f>SUM(B13:B14)</f>
        <v>#DIV/0!</v>
      </c>
      <c r="C15" s="252" t="s">
        <v>63</v>
      </c>
    </row>
    <row r="16" spans="1:9">
      <c r="B16" s="253"/>
    </row>
    <row r="17" spans="1:6">
      <c r="A17" s="464"/>
      <c r="B17" s="464"/>
    </row>
    <row r="18" spans="1:6">
      <c r="A18" s="465"/>
      <c r="B18" s="437">
        <v>0</v>
      </c>
      <c r="C18" s="251" t="s">
        <v>64</v>
      </c>
    </row>
    <row r="19" spans="1:6">
      <c r="A19" s="465"/>
      <c r="B19" s="439">
        <v>0</v>
      </c>
      <c r="C19" s="453" t="s">
        <v>65</v>
      </c>
    </row>
    <row r="20" spans="1:6" ht="15.75">
      <c r="A20" s="465"/>
      <c r="B20" s="460" t="e">
        <f>B51</f>
        <v>#DIV/0!</v>
      </c>
      <c r="C20" s="453" t="s">
        <v>66</v>
      </c>
    </row>
    <row r="21" spans="1:6">
      <c r="B21" s="454">
        <f>-Gifts!A17</f>
        <v>0</v>
      </c>
      <c r="C21" s="492" t="s">
        <v>67</v>
      </c>
      <c r="D21" s="438"/>
      <c r="E21" s="438"/>
      <c r="F21" s="438"/>
    </row>
    <row r="22" spans="1:6" ht="15.75">
      <c r="A22" s="466"/>
      <c r="B22" s="435" t="e">
        <f>SUM(B18:B21)</f>
        <v>#DIV/0!</v>
      </c>
      <c r="C22" s="252" t="s">
        <v>68</v>
      </c>
    </row>
    <row r="23" spans="1:6" ht="15.75" thickBot="1">
      <c r="B23" s="253"/>
    </row>
    <row r="24" spans="1:6" ht="16.5" thickBot="1">
      <c r="B24" s="452" t="e">
        <f>IF(B22&lt;B15,"No","Yes")</f>
        <v>#DIV/0!</v>
      </c>
      <c r="C24" s="252" t="s">
        <v>69</v>
      </c>
    </row>
    <row r="25" spans="1:6">
      <c r="B25" s="253"/>
    </row>
    <row r="26" spans="1:6">
      <c r="B26" s="467" t="e">
        <f>(B18-B35)/B10</f>
        <v>#DIV/0!</v>
      </c>
      <c r="C26" s="251" t="s">
        <v>70</v>
      </c>
    </row>
    <row r="27" spans="1:6">
      <c r="B27" s="468" t="e">
        <f>B59/B60</f>
        <v>#DIV/0!</v>
      </c>
      <c r="C27" s="251" t="s">
        <v>71</v>
      </c>
    </row>
    <row r="28" spans="1:6" ht="16.5" thickBot="1">
      <c r="B28" s="468" t="e">
        <f>B51/B52</f>
        <v>#DIV/0!</v>
      </c>
      <c r="C28" s="251" t="s">
        <v>72</v>
      </c>
      <c r="D28" s="438"/>
      <c r="E28" s="469"/>
      <c r="F28" s="459"/>
    </row>
    <row r="29" spans="1:6" ht="16.5" thickBot="1">
      <c r="B29" s="470" t="e">
        <f>SUM(B26:B28)</f>
        <v>#DIV/0!</v>
      </c>
      <c r="C29" s="456" t="s">
        <v>73</v>
      </c>
      <c r="E29" s="458"/>
      <c r="F29" s="459"/>
    </row>
    <row r="30" spans="1:6">
      <c r="B30" s="253"/>
    </row>
    <row r="31" spans="1:6" ht="2.25" customHeight="1">
      <c r="A31" s="355"/>
      <c r="B31" s="355"/>
      <c r="C31" s="355"/>
      <c r="D31" s="355"/>
      <c r="E31" s="355"/>
      <c r="F31" s="355"/>
    </row>
    <row r="32" spans="1:6">
      <c r="B32" s="253"/>
    </row>
    <row r="33" spans="1:6" ht="20.25">
      <c r="A33" s="359" t="s">
        <v>74</v>
      </c>
      <c r="B33" s="253"/>
    </row>
    <row r="34" spans="1:6">
      <c r="B34" s="253"/>
    </row>
    <row r="35" spans="1:6">
      <c r="B35" s="437">
        <v>0</v>
      </c>
      <c r="C35" s="453" t="s">
        <v>75</v>
      </c>
    </row>
    <row r="36" spans="1:6">
      <c r="B36" s="471" t="e">
        <f>B15</f>
        <v>#DIV/0!</v>
      </c>
      <c r="C36" s="453" t="s">
        <v>76</v>
      </c>
    </row>
    <row r="37" spans="1:6">
      <c r="B37" s="454">
        <f>B21</f>
        <v>0</v>
      </c>
      <c r="C37" s="492" t="s">
        <v>77</v>
      </c>
      <c r="D37" s="438"/>
    </row>
    <row r="38" spans="1:6" ht="15.75">
      <c r="B38" s="451" t="e">
        <f>SUM(B35:B37)</f>
        <v>#DIV/0!</v>
      </c>
      <c r="C38" s="252" t="s">
        <v>78</v>
      </c>
    </row>
    <row r="39" spans="1:6">
      <c r="B39" s="455">
        <f>B18+B21</f>
        <v>0</v>
      </c>
      <c r="C39" s="438" t="s">
        <v>79</v>
      </c>
      <c r="D39" s="438"/>
    </row>
    <row r="40" spans="1:6" ht="15.75">
      <c r="B40" s="451" t="e">
        <f>B39-B38</f>
        <v>#DIV/0!</v>
      </c>
      <c r="C40" s="252" t="s">
        <v>80</v>
      </c>
    </row>
    <row r="41" spans="1:6" ht="16.5" thickBot="1">
      <c r="E41" s="458"/>
      <c r="F41" s="459"/>
    </row>
    <row r="42" spans="1:6" ht="16.5" thickBot="1">
      <c r="B42" s="457" t="e">
        <f>B18+B19+B51-B15</f>
        <v>#DIV/0!</v>
      </c>
      <c r="C42" s="584" t="s">
        <v>81</v>
      </c>
      <c r="D42" s="585"/>
      <c r="E42" s="458"/>
      <c r="F42" s="459"/>
    </row>
    <row r="43" spans="1:6" ht="15.75">
      <c r="B43" s="459"/>
      <c r="C43" s="472"/>
      <c r="D43" s="472"/>
      <c r="E43" s="458"/>
      <c r="F43" s="459"/>
    </row>
    <row r="45" spans="1:6" ht="2.25" customHeight="1">
      <c r="A45" s="355"/>
      <c r="B45" s="355"/>
      <c r="C45" s="355"/>
      <c r="D45" s="355"/>
      <c r="E45" s="355"/>
      <c r="F45" s="355"/>
    </row>
    <row r="46" spans="1:6">
      <c r="A46" s="251" t="s">
        <v>82</v>
      </c>
    </row>
    <row r="48" spans="1:6">
      <c r="B48" s="437">
        <v>0</v>
      </c>
      <c r="C48" s="251" t="s">
        <v>83</v>
      </c>
    </row>
    <row r="49" spans="1:6">
      <c r="A49" s="251" t="s">
        <v>84</v>
      </c>
      <c r="B49" s="441" t="e">
        <f>D10</f>
        <v>#DIV/0!</v>
      </c>
      <c r="C49" s="251" t="s">
        <v>25</v>
      </c>
      <c r="D49" s="357" t="e">
        <f>IF(B49&gt;0.7,0,1)</f>
        <v>#DIV/0!</v>
      </c>
    </row>
    <row r="50" spans="1:6">
      <c r="A50" s="251" t="s">
        <v>85</v>
      </c>
      <c r="B50" s="473">
        <f>F10</f>
        <v>0</v>
      </c>
      <c r="C50" s="438" t="s">
        <v>86</v>
      </c>
      <c r="D50" s="474">
        <f>IF(B50&gt;719,1,0)</f>
        <v>0</v>
      </c>
    </row>
    <row r="51" spans="1:6" ht="15.75">
      <c r="B51" s="460" t="e">
        <f>B48*D49*D50</f>
        <v>#DIV/0!</v>
      </c>
      <c r="C51" s="252" t="s">
        <v>87</v>
      </c>
      <c r="D51" s="252"/>
    </row>
    <row r="52" spans="1:6" s="357" customFormat="1">
      <c r="B52" s="475">
        <f>B10</f>
        <v>0</v>
      </c>
      <c r="C52" s="357" t="s">
        <v>88</v>
      </c>
    </row>
    <row r="53" spans="1:6" s="357" customFormat="1"/>
    <row r="54" spans="1:6" s="357" customFormat="1">
      <c r="B54" s="476"/>
    </row>
    <row r="55" spans="1:6" ht="2.25" customHeight="1">
      <c r="A55" s="355"/>
      <c r="B55" s="355"/>
      <c r="C55" s="355"/>
      <c r="D55" s="355"/>
      <c r="E55" s="355"/>
      <c r="F55" s="355"/>
    </row>
    <row r="57" spans="1:6">
      <c r="A57" s="357" t="s">
        <v>89</v>
      </c>
      <c r="B57" s="357"/>
      <c r="C57" s="357"/>
      <c r="D57" s="357"/>
    </row>
    <row r="58" spans="1:6">
      <c r="A58" s="357"/>
      <c r="B58" s="357"/>
      <c r="C58" s="357"/>
      <c r="D58" s="357"/>
    </row>
    <row r="59" spans="1:6">
      <c r="A59" s="357"/>
      <c r="B59" s="477">
        <f>B19</f>
        <v>0</v>
      </c>
      <c r="C59" s="357" t="s">
        <v>90</v>
      </c>
      <c r="D59" s="478"/>
      <c r="E59" s="440"/>
    </row>
    <row r="60" spans="1:6">
      <c r="A60" s="357"/>
      <c r="B60" s="479">
        <f>B10</f>
        <v>0</v>
      </c>
      <c r="C60" s="474" t="s">
        <v>88</v>
      </c>
      <c r="D60" s="474"/>
    </row>
    <row r="62" spans="1:6">
      <c r="B62" s="356"/>
    </row>
  </sheetData>
  <sheetProtection formatCells="0" formatColumns="0" formatRows="0" insertColumns="0" insertRows="0" insertHyperlinks="0" deleteColumns="0" deleteRows="0" sort="0" autoFilter="0" pivotTables="0"/>
  <mergeCells count="2">
    <mergeCell ref="A8:F8"/>
    <mergeCell ref="C42:D42"/>
  </mergeCells>
  <pageMargins left="0.7" right="0.7" top="0.75" bottom="0.75" header="0.3" footer="0.3"/>
  <pageSetup scale="65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B787-8775-4060-8F09-619C8624E493}">
  <sheetPr>
    <pageSetUpPr fitToPage="1"/>
  </sheetPr>
  <dimension ref="A1:H106"/>
  <sheetViews>
    <sheetView showGridLines="0" tabSelected="1" zoomScaleNormal="100" workbookViewId="0">
      <selection activeCell="J9" sqref="J9"/>
    </sheetView>
  </sheetViews>
  <sheetFormatPr defaultColWidth="9.140625" defaultRowHeight="12.75"/>
  <cols>
    <col min="1" max="1" width="1.7109375" style="97" customWidth="1"/>
    <col min="2" max="2" width="28.140625" style="97" customWidth="1"/>
    <col min="3" max="3" width="15.7109375" style="97" customWidth="1"/>
    <col min="4" max="4" width="9.42578125" style="97" customWidth="1"/>
    <col min="5" max="5" width="20.140625" style="97" customWidth="1"/>
    <col min="6" max="6" width="13" style="97" customWidth="1"/>
    <col min="7" max="7" width="22.7109375" style="97" customWidth="1"/>
    <col min="8" max="16384" width="9.140625" style="97"/>
  </cols>
  <sheetData>
    <row r="1" spans="1:8" s="251" customFormat="1" ht="27.95" customHeight="1">
      <c r="B1" s="494" t="s">
        <v>91</v>
      </c>
      <c r="C1" s="494"/>
      <c r="D1" s="494"/>
      <c r="E1" s="494"/>
      <c r="F1" s="494"/>
    </row>
    <row r="2" spans="1:8" s="356" customFormat="1" ht="15.75">
      <c r="B2" s="3" t="str">
        <f>'Ability to Repay'!B5</f>
        <v xml:space="preserve">Borrower 1: </v>
      </c>
      <c r="C2" s="495">
        <v>12000</v>
      </c>
      <c r="D2" s="496"/>
      <c r="E2" s="401" t="str">
        <f>'Ability to Repay'!E5</f>
        <v xml:space="preserve">Loan Number: </v>
      </c>
      <c r="F2" s="497" t="s">
        <v>92</v>
      </c>
      <c r="G2" s="497"/>
    </row>
    <row r="3" spans="1:8" s="356" customFormat="1" ht="15.75">
      <c r="B3" s="3" t="str">
        <f>'Ability to Repay'!B6</f>
        <v xml:space="preserve">Borrower 2: </v>
      </c>
      <c r="C3" s="498">
        <f>'Ability to Repay'!C6</f>
        <v>0</v>
      </c>
      <c r="D3" s="498"/>
      <c r="E3" s="402"/>
      <c r="F3" s="403"/>
    </row>
    <row r="4" spans="1:8" ht="16.5" customHeight="1" thickBot="1">
      <c r="A4" s="396"/>
      <c r="B4" s="396"/>
      <c r="C4" s="396"/>
      <c r="D4" s="396"/>
      <c r="E4" s="396"/>
      <c r="F4" s="396"/>
      <c r="G4" s="396"/>
    </row>
    <row r="5" spans="1:8" ht="16.5" customHeight="1">
      <c r="A5" s="499" t="s">
        <v>93</v>
      </c>
      <c r="B5" s="499"/>
      <c r="C5" s="499"/>
      <c r="D5" s="499"/>
      <c r="E5" s="499"/>
      <c r="F5" s="499"/>
    </row>
    <row r="6" spans="1:8" ht="11.25" customHeight="1">
      <c r="A6" s="411"/>
      <c r="B6" s="411"/>
      <c r="C6" s="411"/>
      <c r="D6" s="411"/>
      <c r="E6" s="411"/>
      <c r="F6" s="411"/>
    </row>
    <row r="7" spans="1:8" ht="12.75" customHeight="1">
      <c r="A7" s="493" t="s">
        <v>94</v>
      </c>
      <c r="B7" s="493"/>
      <c r="C7" s="493"/>
      <c r="D7" s="493"/>
      <c r="E7" s="493"/>
      <c r="F7" s="493"/>
    </row>
    <row r="8" spans="1:8" ht="15">
      <c r="A8" s="413"/>
      <c r="B8" s="500" t="s">
        <v>95</v>
      </c>
      <c r="C8" s="500"/>
      <c r="D8" s="500"/>
      <c r="E8" s="500"/>
      <c r="F8" s="500"/>
      <c r="G8" s="500"/>
    </row>
    <row r="9" spans="1:8" ht="15">
      <c r="A9" s="413"/>
      <c r="B9" s="500"/>
      <c r="C9" s="500"/>
      <c r="D9" s="500"/>
      <c r="E9" s="500"/>
      <c r="F9" s="500"/>
      <c r="G9" s="500"/>
    </row>
    <row r="10" spans="1:8" ht="15.75" thickBot="1">
      <c r="A10" s="413"/>
      <c r="B10" s="429"/>
      <c r="C10" s="429"/>
      <c r="D10" s="429"/>
      <c r="E10" s="429"/>
      <c r="F10" s="429"/>
      <c r="G10" s="429"/>
    </row>
    <row r="11" spans="1:8" ht="15.75" thickBot="1">
      <c r="A11" s="413"/>
      <c r="B11" s="429" t="s">
        <v>96</v>
      </c>
      <c r="C11" s="430">
        <f>'Assets &amp; Reserves'!B35</f>
        <v>0</v>
      </c>
      <c r="D11" s="431" t="s">
        <v>97</v>
      </c>
      <c r="E11" s="429"/>
      <c r="F11" s="429"/>
      <c r="G11" s="429"/>
    </row>
    <row r="12" spans="1:8" ht="15">
      <c r="A12" s="413"/>
      <c r="B12" s="429"/>
      <c r="C12" s="429"/>
      <c r="D12" s="429"/>
      <c r="E12" s="429"/>
      <c r="F12" s="429"/>
      <c r="G12" s="429"/>
    </row>
    <row r="13" spans="1:8" ht="13.5" thickBot="1">
      <c r="E13" s="236"/>
      <c r="F13" s="74"/>
    </row>
    <row r="14" spans="1:8" ht="30.75" thickBot="1">
      <c r="B14" s="501" t="s">
        <v>98</v>
      </c>
      <c r="C14" s="502"/>
      <c r="D14" s="503"/>
      <c r="E14" s="427" t="s">
        <v>99</v>
      </c>
      <c r="F14" s="428" t="s">
        <v>100</v>
      </c>
      <c r="G14" s="426" t="s">
        <v>101</v>
      </c>
      <c r="H14" s="74"/>
    </row>
    <row r="15" spans="1:8">
      <c r="B15" s="504" t="s">
        <v>102</v>
      </c>
      <c r="C15" s="505"/>
      <c r="D15" s="505"/>
      <c r="E15" s="418">
        <v>0</v>
      </c>
      <c r="F15" s="421">
        <v>1</v>
      </c>
      <c r="G15" s="419">
        <f>(E15*F15)-C11</f>
        <v>0</v>
      </c>
      <c r="H15" s="74" t="s">
        <v>103</v>
      </c>
    </row>
    <row r="16" spans="1:8">
      <c r="B16" s="506" t="s">
        <v>104</v>
      </c>
      <c r="C16" s="507"/>
      <c r="D16" s="507"/>
      <c r="E16" s="407">
        <v>0</v>
      </c>
      <c r="F16" s="420">
        <v>0.9</v>
      </c>
      <c r="G16" s="409">
        <f t="shared" ref="G16:G19" si="0">E16*F16</f>
        <v>0</v>
      </c>
      <c r="H16" s="74"/>
    </row>
    <row r="17" spans="2:8">
      <c r="B17" s="506" t="s">
        <v>105</v>
      </c>
      <c r="C17" s="507"/>
      <c r="D17" s="507"/>
      <c r="E17" s="407">
        <v>0</v>
      </c>
      <c r="F17" s="420">
        <v>0.4</v>
      </c>
      <c r="G17" s="409">
        <f t="shared" si="0"/>
        <v>0</v>
      </c>
      <c r="H17" s="74"/>
    </row>
    <row r="18" spans="2:8">
      <c r="B18" s="506" t="s">
        <v>106</v>
      </c>
      <c r="C18" s="507"/>
      <c r="D18" s="507"/>
      <c r="E18" s="407">
        <v>0</v>
      </c>
      <c r="F18" s="420">
        <v>0.7</v>
      </c>
      <c r="G18" s="409">
        <f t="shared" si="0"/>
        <v>0</v>
      </c>
      <c r="H18" s="74"/>
    </row>
    <row r="19" spans="2:8" ht="13.5" thickBot="1">
      <c r="B19" s="508" t="s">
        <v>107</v>
      </c>
      <c r="C19" s="509"/>
      <c r="D19" s="509"/>
      <c r="E19" s="408">
        <v>800015</v>
      </c>
      <c r="F19" s="422">
        <v>0.9</v>
      </c>
      <c r="G19" s="410">
        <f t="shared" si="0"/>
        <v>720013.5</v>
      </c>
      <c r="H19" s="74"/>
    </row>
    <row r="20" spans="2:8" s="251" customFormat="1" ht="16.5" thickBot="1">
      <c r="B20" s="510" t="s">
        <v>108</v>
      </c>
      <c r="C20" s="511"/>
      <c r="D20" s="512"/>
      <c r="E20" s="423"/>
      <c r="F20" s="424"/>
      <c r="G20" s="425">
        <f>SUM(G15:G19)</f>
        <v>720013.5</v>
      </c>
      <c r="H20" s="250"/>
    </row>
    <row r="21" spans="2:8" ht="16.5" thickBot="1">
      <c r="B21" s="90" t="s">
        <v>32</v>
      </c>
      <c r="E21" s="237"/>
      <c r="F21" s="238"/>
      <c r="G21" s="252">
        <v>60</v>
      </c>
      <c r="H21" s="252" t="s">
        <v>59</v>
      </c>
    </row>
    <row r="22" spans="2:8" s="251" customFormat="1" ht="16.5" thickBot="1">
      <c r="D22" s="405" t="s">
        <v>109</v>
      </c>
      <c r="E22" s="252"/>
      <c r="F22" s="252"/>
      <c r="G22" s="404">
        <f>G20/G21</f>
        <v>12000.225</v>
      </c>
    </row>
    <row r="23" spans="2:8" s="251" customFormat="1" ht="16.5" thickBot="1">
      <c r="B23" s="405"/>
      <c r="C23" s="252"/>
      <c r="D23" s="252"/>
      <c r="E23" s="252"/>
      <c r="F23" s="406"/>
    </row>
    <row r="24" spans="2:8" s="251" customFormat="1" ht="15" customHeight="1">
      <c r="B24" s="513" t="s">
        <v>110</v>
      </c>
      <c r="C24" s="514"/>
      <c r="D24" s="514"/>
      <c r="E24" s="514"/>
      <c r="F24" s="514"/>
      <c r="G24" s="515"/>
    </row>
    <row r="25" spans="2:8" s="251" customFormat="1" ht="15">
      <c r="B25" s="516"/>
      <c r="C25" s="517"/>
      <c r="D25" s="517"/>
      <c r="E25" s="517"/>
      <c r="F25" s="517"/>
      <c r="G25" s="518"/>
    </row>
    <row r="26" spans="2:8" s="251" customFormat="1" ht="15">
      <c r="B26" s="516"/>
      <c r="C26" s="517"/>
      <c r="D26" s="517"/>
      <c r="E26" s="517"/>
      <c r="F26" s="517"/>
      <c r="G26" s="518"/>
    </row>
    <row r="27" spans="2:8" s="251" customFormat="1" ht="15">
      <c r="B27" s="516"/>
      <c r="C27" s="517"/>
      <c r="D27" s="517"/>
      <c r="E27" s="517"/>
      <c r="F27" s="517"/>
      <c r="G27" s="518"/>
    </row>
    <row r="28" spans="2:8" s="251" customFormat="1" ht="15">
      <c r="B28" s="516"/>
      <c r="C28" s="517"/>
      <c r="D28" s="517"/>
      <c r="E28" s="517"/>
      <c r="F28" s="517"/>
      <c r="G28" s="518"/>
    </row>
    <row r="29" spans="2:8" s="251" customFormat="1" ht="15">
      <c r="B29" s="516"/>
      <c r="C29" s="517"/>
      <c r="D29" s="517"/>
      <c r="E29" s="517"/>
      <c r="F29" s="517"/>
      <c r="G29" s="518"/>
    </row>
    <row r="30" spans="2:8" s="251" customFormat="1" ht="15">
      <c r="B30" s="516"/>
      <c r="C30" s="517"/>
      <c r="D30" s="517"/>
      <c r="E30" s="517"/>
      <c r="F30" s="517"/>
      <c r="G30" s="518"/>
    </row>
    <row r="31" spans="2:8" s="251" customFormat="1" ht="15.75" thickBot="1">
      <c r="B31" s="519"/>
      <c r="C31" s="520"/>
      <c r="D31" s="520"/>
      <c r="E31" s="520"/>
      <c r="F31" s="520"/>
      <c r="G31" s="521"/>
    </row>
    <row r="32" spans="2:8">
      <c r="B32" s="338"/>
      <c r="C32" s="338"/>
      <c r="D32" s="338"/>
      <c r="E32" s="338"/>
      <c r="F32" s="338"/>
    </row>
    <row r="33" spans="1:8" s="90" customFormat="1">
      <c r="B33" s="239"/>
      <c r="F33" s="397"/>
    </row>
    <row r="34" spans="1:8">
      <c r="B34" s="239"/>
      <c r="F34" s="398"/>
    </row>
    <row r="35" spans="1:8" ht="7.5" customHeight="1" thickBot="1">
      <c r="A35" s="399"/>
      <c r="B35" s="240"/>
      <c r="C35" s="399"/>
      <c r="D35" s="399"/>
      <c r="E35" s="399"/>
      <c r="F35" s="399"/>
      <c r="G35" s="399"/>
    </row>
    <row r="36" spans="1:8" ht="15.75">
      <c r="A36" s="499" t="s">
        <v>111</v>
      </c>
      <c r="B36" s="499"/>
      <c r="C36" s="499"/>
      <c r="D36" s="499"/>
      <c r="E36" s="499"/>
      <c r="F36" s="499"/>
    </row>
    <row r="37" spans="1:8" ht="14.25">
      <c r="A37" s="411"/>
      <c r="B37" s="411"/>
      <c r="C37" s="411"/>
      <c r="D37" s="411"/>
      <c r="E37" s="411"/>
      <c r="F37" s="411"/>
    </row>
    <row r="38" spans="1:8" ht="12.75" customHeight="1">
      <c r="A38" s="493" t="s">
        <v>94</v>
      </c>
      <c r="B38" s="493"/>
      <c r="C38" s="493"/>
      <c r="D38" s="493"/>
      <c r="E38" s="493"/>
      <c r="F38" s="493"/>
    </row>
    <row r="39" spans="1:8" ht="15">
      <c r="A39" s="413"/>
      <c r="B39" s="500" t="s">
        <v>112</v>
      </c>
      <c r="C39" s="500"/>
      <c r="D39" s="500"/>
      <c r="E39" s="500"/>
      <c r="F39" s="500"/>
      <c r="G39" s="500"/>
    </row>
    <row r="40" spans="1:8" ht="15">
      <c r="A40" s="413"/>
      <c r="B40" s="500"/>
      <c r="C40" s="500"/>
      <c r="D40" s="500"/>
      <c r="E40" s="500"/>
      <c r="F40" s="500"/>
      <c r="G40" s="500"/>
    </row>
    <row r="41" spans="1:8" ht="15.75" thickBot="1">
      <c r="A41" s="413"/>
      <c r="B41" s="429"/>
      <c r="C41" s="429"/>
      <c r="D41" s="429"/>
      <c r="E41" s="429"/>
      <c r="F41" s="429"/>
      <c r="G41" s="429"/>
    </row>
    <row r="42" spans="1:8" ht="30.75" thickBot="1">
      <c r="B42" s="501" t="s">
        <v>98</v>
      </c>
      <c r="C42" s="502"/>
      <c r="D42" s="503"/>
      <c r="E42" s="427" t="s">
        <v>99</v>
      </c>
      <c r="F42" s="428" t="s">
        <v>100</v>
      </c>
      <c r="G42" s="426" t="s">
        <v>101</v>
      </c>
      <c r="H42" s="74"/>
    </row>
    <row r="43" spans="1:8">
      <c r="B43" s="504" t="s">
        <v>102</v>
      </c>
      <c r="C43" s="505"/>
      <c r="D43" s="505"/>
      <c r="E43" s="418">
        <v>0</v>
      </c>
      <c r="F43" s="421">
        <v>1</v>
      </c>
      <c r="G43" s="419">
        <f>E43*F43</f>
        <v>0</v>
      </c>
      <c r="H43" s="74"/>
    </row>
    <row r="44" spans="1:8">
      <c r="B44" s="506" t="s">
        <v>104</v>
      </c>
      <c r="C44" s="507"/>
      <c r="D44" s="507"/>
      <c r="E44" s="407">
        <v>0</v>
      </c>
      <c r="F44" s="420">
        <v>0.9</v>
      </c>
      <c r="G44" s="409">
        <f t="shared" ref="G44:G47" si="1">E44*F44</f>
        <v>0</v>
      </c>
      <c r="H44" s="74"/>
    </row>
    <row r="45" spans="1:8">
      <c r="B45" s="506" t="s">
        <v>105</v>
      </c>
      <c r="C45" s="507"/>
      <c r="D45" s="507"/>
      <c r="E45" s="407">
        <v>0</v>
      </c>
      <c r="F45" s="420">
        <v>0.4</v>
      </c>
      <c r="G45" s="409">
        <f t="shared" si="1"/>
        <v>0</v>
      </c>
      <c r="H45" s="74"/>
    </row>
    <row r="46" spans="1:8">
      <c r="B46" s="506" t="s">
        <v>106</v>
      </c>
      <c r="C46" s="507"/>
      <c r="D46" s="507"/>
      <c r="E46" s="407">
        <v>0</v>
      </c>
      <c r="F46" s="420">
        <v>0.7</v>
      </c>
      <c r="G46" s="409">
        <f t="shared" si="1"/>
        <v>0</v>
      </c>
      <c r="H46" s="74"/>
    </row>
    <row r="47" spans="1:8" ht="13.5" thickBot="1">
      <c r="B47" s="508" t="s">
        <v>107</v>
      </c>
      <c r="C47" s="509"/>
      <c r="D47" s="509"/>
      <c r="E47" s="408">
        <v>0</v>
      </c>
      <c r="F47" s="422">
        <v>0.9</v>
      </c>
      <c r="G47" s="410">
        <f t="shared" si="1"/>
        <v>0</v>
      </c>
      <c r="H47" s="74"/>
    </row>
    <row r="48" spans="1:8" s="251" customFormat="1" ht="16.5" thickBot="1">
      <c r="B48" s="510" t="s">
        <v>108</v>
      </c>
      <c r="C48" s="511"/>
      <c r="D48" s="512"/>
      <c r="E48" s="423"/>
      <c r="F48" s="424"/>
      <c r="G48" s="425">
        <f>SUM(G43:G47)</f>
        <v>0</v>
      </c>
      <c r="H48" s="250"/>
    </row>
    <row r="49" spans="2:8" ht="16.5" thickBot="1">
      <c r="B49" s="90" t="s">
        <v>32</v>
      </c>
      <c r="E49" s="237"/>
      <c r="F49" s="238"/>
      <c r="G49" s="252">
        <v>60</v>
      </c>
      <c r="H49" s="252" t="s">
        <v>59</v>
      </c>
    </row>
    <row r="50" spans="2:8" s="251" customFormat="1" ht="16.5" thickBot="1">
      <c r="D50" s="405" t="s">
        <v>113</v>
      </c>
      <c r="E50" s="252"/>
      <c r="F50" s="252"/>
      <c r="G50" s="404">
        <f>G48/G49</f>
        <v>0</v>
      </c>
    </row>
    <row r="51" spans="2:8" s="251" customFormat="1" ht="16.5" thickBot="1">
      <c r="B51" s="405"/>
      <c r="C51" s="252"/>
      <c r="D51" s="252"/>
      <c r="E51" s="252"/>
      <c r="F51" s="406"/>
    </row>
    <row r="52" spans="2:8" s="251" customFormat="1" ht="15" customHeight="1">
      <c r="B52" s="513" t="s">
        <v>110</v>
      </c>
      <c r="C52" s="514"/>
      <c r="D52" s="514"/>
      <c r="E52" s="514"/>
      <c r="F52" s="514"/>
      <c r="G52" s="515"/>
    </row>
    <row r="53" spans="2:8" s="251" customFormat="1" ht="15">
      <c r="B53" s="516"/>
      <c r="C53" s="517"/>
      <c r="D53" s="517"/>
      <c r="E53" s="517"/>
      <c r="F53" s="517"/>
      <c r="G53" s="518"/>
    </row>
    <row r="54" spans="2:8" s="251" customFormat="1" ht="15">
      <c r="B54" s="516"/>
      <c r="C54" s="517"/>
      <c r="D54" s="517"/>
      <c r="E54" s="517"/>
      <c r="F54" s="517"/>
      <c r="G54" s="518"/>
    </row>
    <row r="55" spans="2:8" s="251" customFormat="1" ht="15">
      <c r="B55" s="516"/>
      <c r="C55" s="517"/>
      <c r="D55" s="517"/>
      <c r="E55" s="517"/>
      <c r="F55" s="517"/>
      <c r="G55" s="518"/>
    </row>
    <row r="56" spans="2:8" s="251" customFormat="1" ht="15">
      <c r="B56" s="516"/>
      <c r="C56" s="517"/>
      <c r="D56" s="517"/>
      <c r="E56" s="517"/>
      <c r="F56" s="517"/>
      <c r="G56" s="518"/>
    </row>
    <row r="57" spans="2:8" s="251" customFormat="1" ht="15">
      <c r="B57" s="516"/>
      <c r="C57" s="517"/>
      <c r="D57" s="517"/>
      <c r="E57" s="517"/>
      <c r="F57" s="517"/>
      <c r="G57" s="518"/>
    </row>
    <row r="58" spans="2:8" s="251" customFormat="1" ht="15">
      <c r="B58" s="516"/>
      <c r="C58" s="517"/>
      <c r="D58" s="517"/>
      <c r="E58" s="517"/>
      <c r="F58" s="517"/>
      <c r="G58" s="518"/>
    </row>
    <row r="59" spans="2:8" s="251" customFormat="1" ht="15.75" thickBot="1">
      <c r="B59" s="519"/>
      <c r="C59" s="520"/>
      <c r="D59" s="520"/>
      <c r="E59" s="520"/>
      <c r="F59" s="520"/>
      <c r="G59" s="521"/>
    </row>
    <row r="60" spans="2:8" s="400" customFormat="1"/>
    <row r="61" spans="2:8" s="400" customFormat="1"/>
    <row r="62" spans="2:8" s="400" customFormat="1"/>
    <row r="63" spans="2:8" s="400" customFormat="1"/>
    <row r="64" spans="2:8" s="400" customFormat="1"/>
    <row r="65" spans="2:4" s="400" customFormat="1"/>
    <row r="66" spans="2:4" s="400" customFormat="1"/>
    <row r="67" spans="2:4" s="400" customFormat="1"/>
    <row r="68" spans="2:4" s="400" customFormat="1"/>
    <row r="69" spans="2:4" s="400" customFormat="1"/>
    <row r="70" spans="2:4" s="400" customFormat="1"/>
    <row r="71" spans="2:4" s="400" customFormat="1"/>
    <row r="72" spans="2:4" s="400" customFormat="1">
      <c r="B72" s="242"/>
      <c r="D72" s="242"/>
    </row>
    <row r="73" spans="2:4" s="400" customFormat="1">
      <c r="B73" s="241"/>
      <c r="D73" s="241"/>
    </row>
    <row r="74" spans="2:4" s="400" customFormat="1">
      <c r="B74" s="241"/>
      <c r="D74" s="241"/>
    </row>
    <row r="75" spans="2:4" s="400" customFormat="1">
      <c r="B75" s="241"/>
      <c r="D75" s="241"/>
    </row>
    <row r="76" spans="2:4" s="400" customFormat="1"/>
    <row r="77" spans="2:4" s="400" customFormat="1"/>
    <row r="78" spans="2:4" s="400" customFormat="1"/>
    <row r="79" spans="2:4" s="400" customFormat="1"/>
    <row r="80" spans="2:4" s="400" customFormat="1"/>
    <row r="81" s="400" customFormat="1"/>
    <row r="82" s="400" customFormat="1"/>
    <row r="83" s="400" customFormat="1"/>
    <row r="84" s="400" customFormat="1"/>
    <row r="85" s="400" customFormat="1"/>
    <row r="86" s="400" customFormat="1"/>
    <row r="87" s="400" customFormat="1"/>
    <row r="88" s="400" customFormat="1"/>
    <row r="89" s="400" customFormat="1"/>
    <row r="90" s="400" customFormat="1"/>
    <row r="91" s="400" customFormat="1"/>
    <row r="92" s="400" customFormat="1"/>
    <row r="93" s="400" customFormat="1"/>
    <row r="94" s="400" customFormat="1"/>
    <row r="95" s="400" customFormat="1"/>
    <row r="96" s="400" customFormat="1"/>
    <row r="97" spans="2:6" s="400" customFormat="1"/>
    <row r="98" spans="2:6" s="400" customFormat="1"/>
    <row r="99" spans="2:6" s="400" customFormat="1"/>
    <row r="100" spans="2:6" s="400" customFormat="1"/>
    <row r="101" spans="2:6" s="400" customFormat="1"/>
    <row r="102" spans="2:6" s="400" customFormat="1"/>
    <row r="103" spans="2:6" s="400" customFormat="1"/>
    <row r="104" spans="2:6">
      <c r="B104" s="400"/>
      <c r="C104" s="400"/>
      <c r="D104" s="400"/>
      <c r="E104" s="400"/>
      <c r="F104" s="400"/>
    </row>
    <row r="105" spans="2:6">
      <c r="B105" s="400"/>
      <c r="C105" s="400"/>
      <c r="D105" s="400"/>
      <c r="E105" s="400"/>
      <c r="F105" s="400"/>
    </row>
    <row r="106" spans="2:6">
      <c r="B106" s="400"/>
      <c r="C106" s="400"/>
      <c r="D106" s="400"/>
      <c r="E106" s="400"/>
      <c r="F106" s="400"/>
    </row>
  </sheetData>
  <sheetProtection formatCells="0" formatColumns="0" formatRows="0" insertColumns="0" insertRows="0" insertHyperlinks="0" deleteColumns="0" deleteRows="0" sort="0" autoFilter="0" pivotTables="0"/>
  <mergeCells count="26">
    <mergeCell ref="B48:D48"/>
    <mergeCell ref="B52:G59"/>
    <mergeCell ref="B42:D42"/>
    <mergeCell ref="B43:D43"/>
    <mergeCell ref="B44:D44"/>
    <mergeCell ref="B45:D45"/>
    <mergeCell ref="B46:D46"/>
    <mergeCell ref="B47:D47"/>
    <mergeCell ref="B39:G40"/>
    <mergeCell ref="B8:G9"/>
    <mergeCell ref="B14:D14"/>
    <mergeCell ref="B15:D15"/>
    <mergeCell ref="B16:D16"/>
    <mergeCell ref="B17:D17"/>
    <mergeCell ref="B18:D18"/>
    <mergeCell ref="B19:D19"/>
    <mergeCell ref="B20:D20"/>
    <mergeCell ref="B24:G31"/>
    <mergeCell ref="A36:F36"/>
    <mergeCell ref="A38:F38"/>
    <mergeCell ref="A7:F7"/>
    <mergeCell ref="B1:F1"/>
    <mergeCell ref="C2:D2"/>
    <mergeCell ref="F2:G2"/>
    <mergeCell ref="C3:D3"/>
    <mergeCell ref="A5:F5"/>
  </mergeCells>
  <pageMargins left="0" right="0" top="0" bottom="0" header="0.3" footer="0.3"/>
  <pageSetup paperSize="5" scale="66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6"/>
  <sheetViews>
    <sheetView showGridLines="0" zoomScaleNormal="100" workbookViewId="0">
      <selection activeCell="C11" sqref="C11"/>
    </sheetView>
  </sheetViews>
  <sheetFormatPr defaultColWidth="9.140625" defaultRowHeight="12.75"/>
  <cols>
    <col min="1" max="1" width="1.7109375" style="97" customWidth="1"/>
    <col min="2" max="2" width="28.140625" style="97" customWidth="1"/>
    <col min="3" max="3" width="15.7109375" style="97" customWidth="1"/>
    <col min="4" max="4" width="9.42578125" style="97" customWidth="1"/>
    <col min="5" max="5" width="20.140625" style="97" customWidth="1"/>
    <col min="6" max="6" width="13" style="97" customWidth="1"/>
    <col min="7" max="7" width="22.7109375" style="97" customWidth="1"/>
    <col min="8" max="16384" width="9.140625" style="97"/>
  </cols>
  <sheetData>
    <row r="1" spans="1:8" s="251" customFormat="1" ht="27.95" customHeight="1">
      <c r="B1" s="494" t="s">
        <v>91</v>
      </c>
      <c r="C1" s="494"/>
      <c r="D1" s="494"/>
      <c r="E1" s="494"/>
      <c r="F1" s="494"/>
    </row>
    <row r="2" spans="1:8" s="356" customFormat="1" ht="15.75">
      <c r="B2" s="3" t="str">
        <f>'Ability to Repay'!B5</f>
        <v xml:space="preserve">Borrower 1: </v>
      </c>
      <c r="C2" s="496">
        <f>'Ability to Repay'!C5</f>
        <v>0</v>
      </c>
      <c r="D2" s="496"/>
      <c r="E2" s="401" t="str">
        <f>'Ability to Repay'!E5</f>
        <v xml:space="preserve">Loan Number: </v>
      </c>
      <c r="F2" s="497">
        <f>'Ability to Repay'!F5</f>
        <v>0</v>
      </c>
      <c r="G2" s="497"/>
    </row>
    <row r="3" spans="1:8" s="356" customFormat="1" ht="15.75">
      <c r="B3" s="3" t="str">
        <f>'Ability to Repay'!B6</f>
        <v xml:space="preserve">Borrower 2: </v>
      </c>
      <c r="C3" s="498">
        <f>'Ability to Repay'!C6</f>
        <v>0</v>
      </c>
      <c r="D3" s="498"/>
      <c r="E3" s="402"/>
      <c r="F3" s="403"/>
    </row>
    <row r="4" spans="1:8" ht="16.5" customHeight="1" thickBot="1">
      <c r="A4" s="396"/>
      <c r="B4" s="396"/>
      <c r="C4" s="396"/>
      <c r="D4" s="396"/>
      <c r="E4" s="396"/>
      <c r="F4" s="396"/>
      <c r="G4" s="396"/>
    </row>
    <row r="5" spans="1:8" ht="16.5" customHeight="1">
      <c r="A5" s="499" t="s">
        <v>93</v>
      </c>
      <c r="B5" s="499"/>
      <c r="C5" s="499"/>
      <c r="D5" s="499"/>
      <c r="E5" s="499"/>
      <c r="F5" s="499"/>
    </row>
    <row r="6" spans="1:8" ht="11.25" customHeight="1">
      <c r="A6" s="411"/>
      <c r="B6" s="411"/>
      <c r="C6" s="411"/>
      <c r="D6" s="411"/>
      <c r="E6" s="411"/>
      <c r="F6" s="411"/>
    </row>
    <row r="7" spans="1:8" ht="12.75" customHeight="1">
      <c r="A7" s="493" t="s">
        <v>94</v>
      </c>
      <c r="B7" s="493"/>
      <c r="C7" s="493"/>
      <c r="D7" s="493"/>
      <c r="E7" s="493"/>
      <c r="F7" s="493"/>
    </row>
    <row r="8" spans="1:8" ht="15">
      <c r="A8" s="413"/>
      <c r="B8" s="500" t="s">
        <v>95</v>
      </c>
      <c r="C8" s="500"/>
      <c r="D8" s="500"/>
      <c r="E8" s="500"/>
      <c r="F8" s="500"/>
      <c r="G8" s="500"/>
    </row>
    <row r="9" spans="1:8" ht="15">
      <c r="A9" s="413"/>
      <c r="B9" s="500"/>
      <c r="C9" s="500"/>
      <c r="D9" s="500"/>
      <c r="E9" s="500"/>
      <c r="F9" s="500"/>
      <c r="G9" s="500"/>
    </row>
    <row r="10" spans="1:8" ht="15.75" thickBot="1">
      <c r="A10" s="413"/>
      <c r="B10" s="429"/>
      <c r="C10" s="429"/>
      <c r="D10" s="429"/>
      <c r="E10" s="429"/>
      <c r="F10" s="429"/>
      <c r="G10" s="429"/>
    </row>
    <row r="11" spans="1:8" ht="15.75" thickBot="1">
      <c r="A11" s="413"/>
      <c r="B11" s="429" t="s">
        <v>96</v>
      </c>
      <c r="C11" s="430">
        <f>'Assets &amp; Reserves'!B35</f>
        <v>0</v>
      </c>
      <c r="D11" s="431" t="s">
        <v>97</v>
      </c>
      <c r="E11" s="429"/>
      <c r="F11" s="429"/>
      <c r="G11" s="429"/>
    </row>
    <row r="12" spans="1:8" ht="15">
      <c r="A12" s="413"/>
      <c r="B12" s="429"/>
      <c r="C12" s="429"/>
      <c r="D12" s="429"/>
      <c r="E12" s="429"/>
      <c r="F12" s="429"/>
      <c r="G12" s="429"/>
    </row>
    <row r="13" spans="1:8" ht="13.5" thickBot="1">
      <c r="E13" s="236"/>
      <c r="F13" s="74"/>
    </row>
    <row r="14" spans="1:8" ht="30.75" thickBot="1">
      <c r="B14" s="501" t="s">
        <v>98</v>
      </c>
      <c r="C14" s="502"/>
      <c r="D14" s="503"/>
      <c r="E14" s="427" t="s">
        <v>99</v>
      </c>
      <c r="F14" s="428" t="s">
        <v>100</v>
      </c>
      <c r="G14" s="426" t="s">
        <v>101</v>
      </c>
      <c r="H14" s="74"/>
    </row>
    <row r="15" spans="1:8">
      <c r="B15" s="504" t="s">
        <v>102</v>
      </c>
      <c r="C15" s="505"/>
      <c r="D15" s="505"/>
      <c r="E15" s="418">
        <v>0</v>
      </c>
      <c r="F15" s="421">
        <v>1</v>
      </c>
      <c r="G15" s="419">
        <f>(E15*F15)-C11</f>
        <v>0</v>
      </c>
      <c r="H15" s="74" t="s">
        <v>103</v>
      </c>
    </row>
    <row r="16" spans="1:8">
      <c r="B16" s="506" t="s">
        <v>104</v>
      </c>
      <c r="C16" s="507"/>
      <c r="D16" s="507"/>
      <c r="E16" s="407">
        <v>0</v>
      </c>
      <c r="F16" s="420">
        <v>0.9</v>
      </c>
      <c r="G16" s="409">
        <f t="shared" ref="G16:G19" si="0">E16*F16</f>
        <v>0</v>
      </c>
      <c r="H16" s="74"/>
    </row>
    <row r="17" spans="2:8">
      <c r="B17" s="506" t="s">
        <v>105</v>
      </c>
      <c r="C17" s="507"/>
      <c r="D17" s="507"/>
      <c r="E17" s="407">
        <v>0</v>
      </c>
      <c r="F17" s="420">
        <v>0.4</v>
      </c>
      <c r="G17" s="409">
        <f t="shared" si="0"/>
        <v>0</v>
      </c>
      <c r="H17" s="74"/>
    </row>
    <row r="18" spans="2:8">
      <c r="B18" s="506" t="s">
        <v>106</v>
      </c>
      <c r="C18" s="507"/>
      <c r="D18" s="507"/>
      <c r="E18" s="407">
        <v>0</v>
      </c>
      <c r="F18" s="420">
        <v>0.7</v>
      </c>
      <c r="G18" s="409">
        <f t="shared" si="0"/>
        <v>0</v>
      </c>
      <c r="H18" s="74"/>
    </row>
    <row r="19" spans="2:8" ht="13.5" thickBot="1">
      <c r="B19" s="508" t="s">
        <v>107</v>
      </c>
      <c r="C19" s="509"/>
      <c r="D19" s="509"/>
      <c r="E19" s="408">
        <v>0</v>
      </c>
      <c r="F19" s="422">
        <v>0.9</v>
      </c>
      <c r="G19" s="410">
        <f t="shared" si="0"/>
        <v>0</v>
      </c>
      <c r="H19" s="74"/>
    </row>
    <row r="20" spans="2:8" s="251" customFormat="1" ht="16.5" thickBot="1">
      <c r="B20" s="510" t="s">
        <v>108</v>
      </c>
      <c r="C20" s="511"/>
      <c r="D20" s="512"/>
      <c r="E20" s="423"/>
      <c r="F20" s="424"/>
      <c r="G20" s="425">
        <f>SUM(G15:G19)</f>
        <v>0</v>
      </c>
      <c r="H20" s="250"/>
    </row>
    <row r="21" spans="2:8" ht="16.5" thickBot="1">
      <c r="B21" s="90" t="s">
        <v>32</v>
      </c>
      <c r="E21" s="237"/>
      <c r="F21" s="238"/>
      <c r="G21" s="252">
        <v>60</v>
      </c>
      <c r="H21" s="252" t="s">
        <v>59</v>
      </c>
    </row>
    <row r="22" spans="2:8" s="251" customFormat="1" ht="16.5" thickBot="1">
      <c r="D22" s="405" t="s">
        <v>109</v>
      </c>
      <c r="E22" s="252"/>
      <c r="F22" s="252"/>
      <c r="G22" s="404">
        <f>G20/G21</f>
        <v>0</v>
      </c>
    </row>
    <row r="23" spans="2:8" s="251" customFormat="1" ht="16.5" thickBot="1">
      <c r="B23" s="405"/>
      <c r="C23" s="252"/>
      <c r="D23" s="252"/>
      <c r="E23" s="252"/>
      <c r="F23" s="406"/>
    </row>
    <row r="24" spans="2:8" s="251" customFormat="1" ht="15" customHeight="1">
      <c r="B24" s="513" t="s">
        <v>110</v>
      </c>
      <c r="C24" s="514"/>
      <c r="D24" s="514"/>
      <c r="E24" s="514"/>
      <c r="F24" s="514"/>
      <c r="G24" s="515"/>
    </row>
    <row r="25" spans="2:8" s="251" customFormat="1" ht="15">
      <c r="B25" s="516"/>
      <c r="C25" s="517"/>
      <c r="D25" s="517"/>
      <c r="E25" s="517"/>
      <c r="F25" s="517"/>
      <c r="G25" s="518"/>
    </row>
    <row r="26" spans="2:8" s="251" customFormat="1" ht="15">
      <c r="B26" s="516"/>
      <c r="C26" s="517"/>
      <c r="D26" s="517"/>
      <c r="E26" s="517"/>
      <c r="F26" s="517"/>
      <c r="G26" s="518"/>
    </row>
    <row r="27" spans="2:8" s="251" customFormat="1" ht="15">
      <c r="B27" s="516"/>
      <c r="C27" s="517"/>
      <c r="D27" s="517"/>
      <c r="E27" s="517"/>
      <c r="F27" s="517"/>
      <c r="G27" s="518"/>
    </row>
    <row r="28" spans="2:8" s="251" customFormat="1" ht="15">
      <c r="B28" s="516"/>
      <c r="C28" s="517"/>
      <c r="D28" s="517"/>
      <c r="E28" s="517"/>
      <c r="F28" s="517"/>
      <c r="G28" s="518"/>
    </row>
    <row r="29" spans="2:8" s="251" customFormat="1" ht="15">
      <c r="B29" s="516"/>
      <c r="C29" s="517"/>
      <c r="D29" s="517"/>
      <c r="E29" s="517"/>
      <c r="F29" s="517"/>
      <c r="G29" s="518"/>
    </row>
    <row r="30" spans="2:8" s="251" customFormat="1" ht="15">
      <c r="B30" s="516"/>
      <c r="C30" s="517"/>
      <c r="D30" s="517"/>
      <c r="E30" s="517"/>
      <c r="F30" s="517"/>
      <c r="G30" s="518"/>
    </row>
    <row r="31" spans="2:8" s="251" customFormat="1" ht="15.75" thickBot="1">
      <c r="B31" s="519"/>
      <c r="C31" s="520"/>
      <c r="D31" s="520"/>
      <c r="E31" s="520"/>
      <c r="F31" s="520"/>
      <c r="G31" s="521"/>
    </row>
    <row r="32" spans="2:8">
      <c r="B32" s="338"/>
      <c r="C32" s="338"/>
      <c r="D32" s="338"/>
      <c r="E32" s="338"/>
      <c r="F32" s="338"/>
    </row>
    <row r="33" spans="1:8" s="90" customFormat="1">
      <c r="B33" s="239"/>
      <c r="F33" s="397"/>
    </row>
    <row r="34" spans="1:8">
      <c r="B34" s="239"/>
      <c r="F34" s="398"/>
    </row>
    <row r="35" spans="1:8" ht="7.5" customHeight="1" thickBot="1">
      <c r="A35" s="399"/>
      <c r="B35" s="240"/>
      <c r="C35" s="399"/>
      <c r="D35" s="399"/>
      <c r="E35" s="399"/>
      <c r="F35" s="399"/>
      <c r="G35" s="399"/>
    </row>
    <row r="36" spans="1:8" ht="15.75">
      <c r="A36" s="499" t="s">
        <v>111</v>
      </c>
      <c r="B36" s="499"/>
      <c r="C36" s="499"/>
      <c r="D36" s="499"/>
      <c r="E36" s="499"/>
      <c r="F36" s="499"/>
    </row>
    <row r="37" spans="1:8" ht="14.25">
      <c r="A37" s="411"/>
      <c r="B37" s="411"/>
      <c r="C37" s="411"/>
      <c r="D37" s="411"/>
      <c r="E37" s="411"/>
      <c r="F37" s="411"/>
    </row>
    <row r="38" spans="1:8" ht="12.75" customHeight="1">
      <c r="A38" s="493" t="s">
        <v>94</v>
      </c>
      <c r="B38" s="493"/>
      <c r="C38" s="493"/>
      <c r="D38" s="493"/>
      <c r="E38" s="493"/>
      <c r="F38" s="493"/>
    </row>
    <row r="39" spans="1:8" ht="15">
      <c r="A39" s="413"/>
      <c r="B39" s="500" t="s">
        <v>112</v>
      </c>
      <c r="C39" s="500"/>
      <c r="D39" s="500"/>
      <c r="E39" s="500"/>
      <c r="F39" s="500"/>
      <c r="G39" s="500"/>
    </row>
    <row r="40" spans="1:8" ht="15">
      <c r="A40" s="413"/>
      <c r="B40" s="500"/>
      <c r="C40" s="500"/>
      <c r="D40" s="500"/>
      <c r="E40" s="500"/>
      <c r="F40" s="500"/>
      <c r="G40" s="500"/>
    </row>
    <row r="41" spans="1:8" ht="15.75" thickBot="1">
      <c r="A41" s="413"/>
      <c r="B41" s="429"/>
      <c r="C41" s="429"/>
      <c r="D41" s="429"/>
      <c r="E41" s="429"/>
      <c r="F41" s="429"/>
      <c r="G41" s="429"/>
    </row>
    <row r="42" spans="1:8" ht="30.75" thickBot="1">
      <c r="B42" s="501" t="s">
        <v>98</v>
      </c>
      <c r="C42" s="502"/>
      <c r="D42" s="503"/>
      <c r="E42" s="427" t="s">
        <v>99</v>
      </c>
      <c r="F42" s="428" t="s">
        <v>100</v>
      </c>
      <c r="G42" s="426" t="s">
        <v>101</v>
      </c>
      <c r="H42" s="74"/>
    </row>
    <row r="43" spans="1:8">
      <c r="B43" s="504" t="s">
        <v>102</v>
      </c>
      <c r="C43" s="505"/>
      <c r="D43" s="505"/>
      <c r="E43" s="418">
        <v>0</v>
      </c>
      <c r="F43" s="421">
        <v>1</v>
      </c>
      <c r="G43" s="419">
        <f>E43*F43</f>
        <v>0</v>
      </c>
      <c r="H43" s="74"/>
    </row>
    <row r="44" spans="1:8">
      <c r="B44" s="506" t="s">
        <v>104</v>
      </c>
      <c r="C44" s="507"/>
      <c r="D44" s="507"/>
      <c r="E44" s="407">
        <v>0</v>
      </c>
      <c r="F44" s="420">
        <v>0.9</v>
      </c>
      <c r="G44" s="409">
        <f t="shared" ref="G44:G47" si="1">E44*F44</f>
        <v>0</v>
      </c>
      <c r="H44" s="74"/>
    </row>
    <row r="45" spans="1:8">
      <c r="B45" s="506" t="s">
        <v>105</v>
      </c>
      <c r="C45" s="507"/>
      <c r="D45" s="507"/>
      <c r="E45" s="407">
        <v>0</v>
      </c>
      <c r="F45" s="420">
        <v>0.4</v>
      </c>
      <c r="G45" s="409">
        <f t="shared" si="1"/>
        <v>0</v>
      </c>
      <c r="H45" s="74"/>
    </row>
    <row r="46" spans="1:8">
      <c r="B46" s="506" t="s">
        <v>106</v>
      </c>
      <c r="C46" s="507"/>
      <c r="D46" s="507"/>
      <c r="E46" s="407">
        <v>0</v>
      </c>
      <c r="F46" s="420">
        <v>0.7</v>
      </c>
      <c r="G46" s="409">
        <f t="shared" si="1"/>
        <v>0</v>
      </c>
      <c r="H46" s="74"/>
    </row>
    <row r="47" spans="1:8" ht="13.5" thickBot="1">
      <c r="B47" s="508" t="s">
        <v>107</v>
      </c>
      <c r="C47" s="509"/>
      <c r="D47" s="509"/>
      <c r="E47" s="408">
        <v>0</v>
      </c>
      <c r="F47" s="422">
        <v>0.9</v>
      </c>
      <c r="G47" s="410">
        <f t="shared" si="1"/>
        <v>0</v>
      </c>
      <c r="H47" s="74"/>
    </row>
    <row r="48" spans="1:8" s="251" customFormat="1" ht="16.5" thickBot="1">
      <c r="B48" s="510" t="s">
        <v>108</v>
      </c>
      <c r="C48" s="511"/>
      <c r="D48" s="512"/>
      <c r="E48" s="423"/>
      <c r="F48" s="424"/>
      <c r="G48" s="425">
        <f>SUM(G43:G47)</f>
        <v>0</v>
      </c>
      <c r="H48" s="250"/>
    </row>
    <row r="49" spans="2:8" ht="16.5" thickBot="1">
      <c r="B49" s="90" t="s">
        <v>32</v>
      </c>
      <c r="E49" s="237"/>
      <c r="F49" s="238"/>
      <c r="G49" s="252">
        <v>60</v>
      </c>
      <c r="H49" s="252" t="s">
        <v>59</v>
      </c>
    </row>
    <row r="50" spans="2:8" s="251" customFormat="1" ht="16.5" thickBot="1">
      <c r="D50" s="405" t="s">
        <v>113</v>
      </c>
      <c r="E50" s="252"/>
      <c r="F50" s="252"/>
      <c r="G50" s="404">
        <f>G48/G49</f>
        <v>0</v>
      </c>
    </row>
    <row r="51" spans="2:8" s="251" customFormat="1" ht="16.5" thickBot="1">
      <c r="B51" s="405"/>
      <c r="C51" s="252"/>
      <c r="D51" s="252"/>
      <c r="E51" s="252"/>
      <c r="F51" s="406"/>
    </row>
    <row r="52" spans="2:8" s="251" customFormat="1" ht="15" customHeight="1">
      <c r="B52" s="513" t="s">
        <v>110</v>
      </c>
      <c r="C52" s="514"/>
      <c r="D52" s="514"/>
      <c r="E52" s="514"/>
      <c r="F52" s="514"/>
      <c r="G52" s="515"/>
    </row>
    <row r="53" spans="2:8" s="251" customFormat="1" ht="15">
      <c r="B53" s="516"/>
      <c r="C53" s="517"/>
      <c r="D53" s="517"/>
      <c r="E53" s="517"/>
      <c r="F53" s="517"/>
      <c r="G53" s="518"/>
    </row>
    <row r="54" spans="2:8" s="251" customFormat="1" ht="15">
      <c r="B54" s="516"/>
      <c r="C54" s="517"/>
      <c r="D54" s="517"/>
      <c r="E54" s="517"/>
      <c r="F54" s="517"/>
      <c r="G54" s="518"/>
    </row>
    <row r="55" spans="2:8" s="251" customFormat="1" ht="15">
      <c r="B55" s="516"/>
      <c r="C55" s="517"/>
      <c r="D55" s="517"/>
      <c r="E55" s="517"/>
      <c r="F55" s="517"/>
      <c r="G55" s="518"/>
    </row>
    <row r="56" spans="2:8" s="251" customFormat="1" ht="15">
      <c r="B56" s="516"/>
      <c r="C56" s="517"/>
      <c r="D56" s="517"/>
      <c r="E56" s="517"/>
      <c r="F56" s="517"/>
      <c r="G56" s="518"/>
    </row>
    <row r="57" spans="2:8" s="251" customFormat="1" ht="15">
      <c r="B57" s="516"/>
      <c r="C57" s="517"/>
      <c r="D57" s="517"/>
      <c r="E57" s="517"/>
      <c r="F57" s="517"/>
      <c r="G57" s="518"/>
    </row>
    <row r="58" spans="2:8" s="251" customFormat="1" ht="15">
      <c r="B58" s="516"/>
      <c r="C58" s="517"/>
      <c r="D58" s="517"/>
      <c r="E58" s="517"/>
      <c r="F58" s="517"/>
      <c r="G58" s="518"/>
    </row>
    <row r="59" spans="2:8" s="251" customFormat="1" ht="15.75" thickBot="1">
      <c r="B59" s="519"/>
      <c r="C59" s="520"/>
      <c r="D59" s="520"/>
      <c r="E59" s="520"/>
      <c r="F59" s="520"/>
      <c r="G59" s="521"/>
    </row>
    <row r="60" spans="2:8" s="400" customFormat="1"/>
    <row r="61" spans="2:8" s="400" customFormat="1"/>
    <row r="62" spans="2:8" s="400" customFormat="1"/>
    <row r="63" spans="2:8" s="400" customFormat="1"/>
    <row r="64" spans="2:8" s="400" customFormat="1"/>
    <row r="65" spans="2:4" s="400" customFormat="1"/>
    <row r="66" spans="2:4" s="400" customFormat="1"/>
    <row r="67" spans="2:4" s="400" customFormat="1"/>
    <row r="68" spans="2:4" s="400" customFormat="1"/>
    <row r="69" spans="2:4" s="400" customFormat="1"/>
    <row r="70" spans="2:4" s="400" customFormat="1"/>
    <row r="71" spans="2:4" s="400" customFormat="1"/>
    <row r="72" spans="2:4" s="400" customFormat="1">
      <c r="B72" s="242"/>
      <c r="D72" s="242"/>
    </row>
    <row r="73" spans="2:4" s="400" customFormat="1">
      <c r="B73" s="241"/>
      <c r="D73" s="241"/>
    </row>
    <row r="74" spans="2:4" s="400" customFormat="1">
      <c r="B74" s="241"/>
      <c r="D74" s="241"/>
    </row>
    <row r="75" spans="2:4" s="400" customFormat="1">
      <c r="B75" s="241"/>
      <c r="D75" s="241"/>
    </row>
    <row r="76" spans="2:4" s="400" customFormat="1"/>
    <row r="77" spans="2:4" s="400" customFormat="1"/>
    <row r="78" spans="2:4" s="400" customFormat="1"/>
    <row r="79" spans="2:4" s="400" customFormat="1"/>
    <row r="80" spans="2:4" s="400" customFormat="1"/>
    <row r="81" s="400" customFormat="1"/>
    <row r="82" s="400" customFormat="1"/>
    <row r="83" s="400" customFormat="1"/>
    <row r="84" s="400" customFormat="1"/>
    <row r="85" s="400" customFormat="1"/>
    <row r="86" s="400" customFormat="1"/>
    <row r="87" s="400" customFormat="1"/>
    <row r="88" s="400" customFormat="1"/>
    <row r="89" s="400" customFormat="1"/>
    <row r="90" s="400" customFormat="1"/>
    <row r="91" s="400" customFormat="1"/>
    <row r="92" s="400" customFormat="1"/>
    <row r="93" s="400" customFormat="1"/>
    <row r="94" s="400" customFormat="1"/>
    <row r="95" s="400" customFormat="1"/>
    <row r="96" s="400" customFormat="1"/>
    <row r="97" spans="2:6" s="400" customFormat="1"/>
    <row r="98" spans="2:6" s="400" customFormat="1"/>
    <row r="99" spans="2:6" s="400" customFormat="1"/>
    <row r="100" spans="2:6" s="400" customFormat="1"/>
    <row r="101" spans="2:6" s="400" customFormat="1"/>
    <row r="102" spans="2:6" s="400" customFormat="1"/>
    <row r="103" spans="2:6" s="400" customFormat="1"/>
    <row r="104" spans="2:6">
      <c r="B104" s="400"/>
      <c r="C104" s="400"/>
      <c r="D104" s="400"/>
      <c r="E104" s="400"/>
      <c r="F104" s="400"/>
    </row>
    <row r="105" spans="2:6">
      <c r="B105" s="400"/>
      <c r="C105" s="400"/>
      <c r="D105" s="400"/>
      <c r="E105" s="400"/>
      <c r="F105" s="400"/>
    </row>
    <row r="106" spans="2:6">
      <c r="B106" s="400"/>
      <c r="C106" s="400"/>
      <c r="D106" s="400"/>
      <c r="E106" s="400"/>
      <c r="F106" s="400"/>
    </row>
  </sheetData>
  <sheetProtection formatCells="0" formatColumns="0" formatRows="0" insertColumns="0" insertRows="0" insertHyperlinks="0" deleteColumns="0" deleteRows="0" sort="0" autoFilter="0" pivotTables="0"/>
  <mergeCells count="26">
    <mergeCell ref="B24:G31"/>
    <mergeCell ref="B8:G9"/>
    <mergeCell ref="B1:F1"/>
    <mergeCell ref="C2:D2"/>
    <mergeCell ref="C3:D3"/>
    <mergeCell ref="B17:D17"/>
    <mergeCell ref="B18:D18"/>
    <mergeCell ref="B19:D19"/>
    <mergeCell ref="B14:D14"/>
    <mergeCell ref="B20:D20"/>
    <mergeCell ref="B48:D48"/>
    <mergeCell ref="B52:G59"/>
    <mergeCell ref="F2:G2"/>
    <mergeCell ref="A36:F36"/>
    <mergeCell ref="A38:F38"/>
    <mergeCell ref="B39:G40"/>
    <mergeCell ref="B42:D42"/>
    <mergeCell ref="B43:D43"/>
    <mergeCell ref="B44:D44"/>
    <mergeCell ref="B45:D45"/>
    <mergeCell ref="B46:D46"/>
    <mergeCell ref="B47:D47"/>
    <mergeCell ref="A5:F5"/>
    <mergeCell ref="A7:F7"/>
    <mergeCell ref="B15:D15"/>
    <mergeCell ref="B16:D16"/>
  </mergeCells>
  <pageMargins left="0" right="0" top="0" bottom="0" header="0.3" footer="0.3"/>
  <pageSetup paperSize="5" scale="66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/>
  <dimension ref="A1:X212"/>
  <sheetViews>
    <sheetView showGridLines="0" workbookViewId="0">
      <selection activeCell="A13" sqref="A13:F13"/>
    </sheetView>
  </sheetViews>
  <sheetFormatPr defaultRowHeight="12.75"/>
  <cols>
    <col min="1" max="1" width="47.5703125" customWidth="1"/>
    <col min="2" max="2" width="13" customWidth="1"/>
    <col min="4" max="4" width="15.140625" customWidth="1"/>
    <col min="5" max="5" width="1.42578125" customWidth="1"/>
    <col min="6" max="6" width="15.140625" customWidth="1"/>
    <col min="7" max="24" width="9.140625" style="68"/>
  </cols>
  <sheetData>
    <row r="1" spans="1:6">
      <c r="B1" s="1"/>
      <c r="C1" s="1"/>
      <c r="D1" s="4"/>
      <c r="E1" s="2"/>
      <c r="F1" s="4"/>
    </row>
    <row r="2" spans="1:6">
      <c r="B2" s="592" t="e">
        <f ca="1">REPLACE(CELL("filename",A1),1,FIND("]",CELL("filename",A1)),"")</f>
        <v>#VALUE!</v>
      </c>
      <c r="C2" s="592"/>
      <c r="D2" s="4"/>
      <c r="E2" s="2"/>
      <c r="F2" s="4"/>
    </row>
    <row r="3" spans="1:6" ht="5.25" customHeight="1">
      <c r="B3" s="1"/>
      <c r="C3" s="1"/>
      <c r="D3" s="4"/>
      <c r="E3" s="2"/>
      <c r="F3" s="4"/>
    </row>
    <row r="4" spans="1:6" ht="13.5" thickBot="1">
      <c r="A4" s="5" t="s">
        <v>114</v>
      </c>
      <c r="C4" s="1"/>
      <c r="D4" s="35" t="e">
        <f>#REF!</f>
        <v>#REF!</v>
      </c>
      <c r="E4" s="6"/>
      <c r="F4" s="35" t="e">
        <f>#REF!</f>
        <v>#REF!</v>
      </c>
    </row>
    <row r="5" spans="1:6">
      <c r="A5" s="10" t="s">
        <v>115</v>
      </c>
      <c r="B5" s="11">
        <v>1</v>
      </c>
      <c r="C5" s="60" t="s">
        <v>116</v>
      </c>
      <c r="D5" s="48">
        <v>0</v>
      </c>
      <c r="E5" s="13"/>
      <c r="F5" s="49">
        <v>0</v>
      </c>
    </row>
    <row r="6" spans="1:6">
      <c r="A6" s="15" t="s">
        <v>117</v>
      </c>
      <c r="B6" s="7" t="s">
        <v>118</v>
      </c>
      <c r="C6" s="62" t="s">
        <v>116</v>
      </c>
      <c r="D6" s="50">
        <v>0</v>
      </c>
      <c r="E6" s="9"/>
      <c r="F6" s="51">
        <v>0</v>
      </c>
    </row>
    <row r="7" spans="1:6" ht="13.5" thickBot="1">
      <c r="A7" s="17" t="s">
        <v>119</v>
      </c>
      <c r="B7" s="18">
        <v>4</v>
      </c>
      <c r="C7" s="18" t="s">
        <v>120</v>
      </c>
      <c r="D7" s="27">
        <v>0</v>
      </c>
      <c r="E7" s="20"/>
      <c r="F7" s="30">
        <v>0</v>
      </c>
    </row>
    <row r="8" spans="1:6">
      <c r="B8" s="1"/>
      <c r="C8" s="1"/>
      <c r="D8" s="4"/>
      <c r="E8" s="2"/>
      <c r="F8" s="4"/>
    </row>
    <row r="9" spans="1:6" ht="13.5" thickBot="1">
      <c r="A9" s="5" t="s">
        <v>121</v>
      </c>
      <c r="B9" s="1"/>
      <c r="C9" s="1"/>
      <c r="D9" s="4"/>
      <c r="E9" s="2"/>
      <c r="F9" s="4"/>
    </row>
    <row r="10" spans="1:6">
      <c r="A10" s="10" t="s">
        <v>122</v>
      </c>
      <c r="B10" s="11">
        <v>1</v>
      </c>
      <c r="C10" s="60" t="s">
        <v>116</v>
      </c>
      <c r="D10" s="48">
        <v>0</v>
      </c>
      <c r="E10" s="13"/>
      <c r="F10" s="49">
        <v>0</v>
      </c>
    </row>
    <row r="11" spans="1:6" ht="13.5" thickBot="1">
      <c r="A11" s="17" t="s">
        <v>123</v>
      </c>
      <c r="B11" s="18" t="s">
        <v>118</v>
      </c>
      <c r="C11" s="62" t="s">
        <v>116</v>
      </c>
      <c r="D11" s="52">
        <v>0</v>
      </c>
      <c r="E11" s="20"/>
      <c r="F11" s="53">
        <v>0</v>
      </c>
    </row>
    <row r="12" spans="1:6" ht="6.75" customHeight="1">
      <c r="B12" s="1"/>
      <c r="C12" s="1"/>
      <c r="D12" s="4"/>
      <c r="E12" s="2"/>
      <c r="F12" s="4"/>
    </row>
    <row r="13" spans="1:6" ht="5.25" customHeight="1">
      <c r="A13" s="41"/>
      <c r="B13" s="42"/>
      <c r="C13" s="42"/>
      <c r="D13" s="43"/>
      <c r="E13" s="44"/>
      <c r="F13" s="43"/>
    </row>
    <row r="14" spans="1:6" ht="6" customHeight="1">
      <c r="A14" s="41"/>
      <c r="B14" s="42"/>
      <c r="C14" s="42"/>
      <c r="D14" s="43"/>
      <c r="E14" s="44"/>
      <c r="F14" s="43"/>
    </row>
    <row r="15" spans="1:6" ht="15.75">
      <c r="A15" s="3" t="s">
        <v>124</v>
      </c>
      <c r="B15" s="1"/>
      <c r="C15" s="1"/>
      <c r="D15" s="4"/>
      <c r="E15" s="2"/>
      <c r="F15" s="4"/>
    </row>
    <row r="16" spans="1:6">
      <c r="B16" s="1" t="s">
        <v>125</v>
      </c>
      <c r="C16" s="1"/>
      <c r="D16" s="4" t="s">
        <v>126</v>
      </c>
      <c r="E16" s="6"/>
      <c r="F16" s="4" t="s">
        <v>126</v>
      </c>
    </row>
    <row r="17" spans="1:6" ht="13.5" thickBot="1">
      <c r="A17" s="5" t="s">
        <v>127</v>
      </c>
      <c r="B17" s="1" t="s">
        <v>128</v>
      </c>
      <c r="C17" s="1"/>
      <c r="D17" s="35" t="e">
        <f>#REF!</f>
        <v>#REF!</v>
      </c>
      <c r="E17" s="6"/>
      <c r="F17" s="35" t="e">
        <f>#REF!</f>
        <v>#REF!</v>
      </c>
    </row>
    <row r="18" spans="1:6">
      <c r="A18" s="10" t="s">
        <v>129</v>
      </c>
      <c r="B18" s="11">
        <v>4</v>
      </c>
      <c r="C18" s="60" t="s">
        <v>116</v>
      </c>
      <c r="D18" s="61">
        <v>0</v>
      </c>
      <c r="E18" s="13"/>
      <c r="F18" s="61">
        <v>0</v>
      </c>
    </row>
    <row r="19" spans="1:6">
      <c r="A19" s="15" t="s">
        <v>130</v>
      </c>
      <c r="B19" s="7">
        <v>7</v>
      </c>
      <c r="C19" s="62" t="s">
        <v>116</v>
      </c>
      <c r="D19" s="63">
        <v>0</v>
      </c>
      <c r="E19" s="9"/>
      <c r="F19" s="63">
        <v>0</v>
      </c>
    </row>
    <row r="20" spans="1:6">
      <c r="A20" s="15" t="s">
        <v>131</v>
      </c>
      <c r="B20" s="7" t="s">
        <v>132</v>
      </c>
      <c r="C20" s="7" t="s">
        <v>120</v>
      </c>
      <c r="D20" s="26">
        <v>0</v>
      </c>
      <c r="E20" s="9"/>
      <c r="F20" s="26">
        <v>0</v>
      </c>
    </row>
    <row r="21" spans="1:6">
      <c r="A21" s="15" t="s">
        <v>133</v>
      </c>
      <c r="B21" s="7">
        <v>17</v>
      </c>
      <c r="C21" s="7" t="s">
        <v>120</v>
      </c>
      <c r="D21" s="26">
        <v>0</v>
      </c>
      <c r="E21" s="9"/>
      <c r="F21" s="26">
        <v>0</v>
      </c>
    </row>
    <row r="22" spans="1:6">
      <c r="A22" s="15" t="s">
        <v>134</v>
      </c>
      <c r="B22" s="7">
        <v>20</v>
      </c>
      <c r="C22" s="7" t="s">
        <v>120</v>
      </c>
      <c r="D22" s="26">
        <v>0</v>
      </c>
      <c r="E22" s="9"/>
      <c r="F22" s="26">
        <v>0</v>
      </c>
    </row>
    <row r="23" spans="1:6">
      <c r="A23" s="15" t="s">
        <v>135</v>
      </c>
      <c r="B23" s="7" t="s">
        <v>136</v>
      </c>
      <c r="C23" s="7" t="s">
        <v>137</v>
      </c>
      <c r="D23" s="26">
        <v>0</v>
      </c>
      <c r="E23" s="9"/>
      <c r="F23" s="26">
        <v>0</v>
      </c>
    </row>
    <row r="24" spans="1:6">
      <c r="A24" s="15" t="s">
        <v>138</v>
      </c>
      <c r="B24" s="7" t="s">
        <v>139</v>
      </c>
      <c r="C24" s="7" t="s">
        <v>137</v>
      </c>
      <c r="D24" s="26">
        <v>0</v>
      </c>
      <c r="E24" s="9"/>
      <c r="F24" s="26">
        <v>0</v>
      </c>
    </row>
    <row r="25" spans="1:6">
      <c r="A25" s="15" t="s">
        <v>140</v>
      </c>
      <c r="B25" s="7" t="s">
        <v>141</v>
      </c>
      <c r="C25" s="7" t="s">
        <v>120</v>
      </c>
      <c r="D25" s="26">
        <v>0</v>
      </c>
      <c r="E25" s="9"/>
      <c r="F25" s="26">
        <v>0</v>
      </c>
    </row>
    <row r="26" spans="1:6">
      <c r="A26" s="15" t="s">
        <v>142</v>
      </c>
      <c r="B26" s="7"/>
      <c r="C26" s="7"/>
      <c r="D26" s="8">
        <f>SUM(SUM(D18:D22)-SUM(D23:D24)+D25)</f>
        <v>0</v>
      </c>
      <c r="E26" s="9"/>
      <c r="F26" s="8">
        <f>SUM(SUM(F18:F22)-SUM(F23:F24)+F25)</f>
        <v>0</v>
      </c>
    </row>
    <row r="27" spans="1:6" ht="13.5" thickBot="1">
      <c r="A27" s="17" t="s">
        <v>143</v>
      </c>
      <c r="B27" s="18" t="s">
        <v>144</v>
      </c>
      <c r="C27" s="66">
        <v>0</v>
      </c>
      <c r="D27" s="19">
        <f>SUM(D26*C27)</f>
        <v>0</v>
      </c>
      <c r="E27" s="20"/>
      <c r="F27" s="19">
        <f>SUM(F26*E27)</f>
        <v>0</v>
      </c>
    </row>
    <row r="28" spans="1:6" ht="7.5" customHeight="1">
      <c r="B28" s="1"/>
      <c r="C28" s="1"/>
      <c r="D28" s="4"/>
      <c r="E28" s="2"/>
      <c r="F28" s="4"/>
    </row>
    <row r="29" spans="1:6" ht="13.5" thickBot="1">
      <c r="A29" s="5" t="s">
        <v>145</v>
      </c>
      <c r="B29" s="1"/>
      <c r="C29" s="1"/>
      <c r="D29" s="4"/>
      <c r="E29" s="2"/>
      <c r="F29" s="4"/>
    </row>
    <row r="30" spans="1:6">
      <c r="A30" s="10" t="s">
        <v>146</v>
      </c>
      <c r="B30" s="11">
        <v>5</v>
      </c>
      <c r="C30" s="60" t="s">
        <v>116</v>
      </c>
      <c r="D30" s="61">
        <v>0</v>
      </c>
      <c r="E30" s="13"/>
      <c r="F30" s="61">
        <v>0</v>
      </c>
    </row>
    <row r="31" spans="1:6">
      <c r="A31" s="15" t="s">
        <v>147</v>
      </c>
      <c r="B31" s="7">
        <v>14</v>
      </c>
      <c r="C31" s="7" t="s">
        <v>120</v>
      </c>
      <c r="D31" s="26">
        <v>0</v>
      </c>
      <c r="E31" s="9"/>
      <c r="F31" s="26">
        <v>0</v>
      </c>
    </row>
    <row r="32" spans="1:6">
      <c r="A32" s="15" t="s">
        <v>148</v>
      </c>
      <c r="B32" s="7">
        <v>15</v>
      </c>
      <c r="C32" s="7" t="s">
        <v>120</v>
      </c>
      <c r="D32" s="26">
        <v>0</v>
      </c>
      <c r="E32" s="9"/>
      <c r="F32" s="26">
        <v>0</v>
      </c>
    </row>
    <row r="33" spans="1:6">
      <c r="A33" s="15" t="s">
        <v>149</v>
      </c>
      <c r="B33" s="7">
        <v>19</v>
      </c>
      <c r="C33" s="7" t="s">
        <v>120</v>
      </c>
      <c r="D33" s="26">
        <v>0</v>
      </c>
      <c r="E33" s="9"/>
      <c r="F33" s="26">
        <v>0</v>
      </c>
    </row>
    <row r="34" spans="1:6">
      <c r="A34" s="15" t="s">
        <v>150</v>
      </c>
      <c r="B34" s="7">
        <v>17</v>
      </c>
      <c r="C34" s="7" t="s">
        <v>137</v>
      </c>
      <c r="D34" s="26">
        <v>0</v>
      </c>
      <c r="E34" s="9"/>
      <c r="F34" s="26">
        <v>0</v>
      </c>
    </row>
    <row r="35" spans="1:6">
      <c r="A35" s="15" t="s">
        <v>151</v>
      </c>
      <c r="B35" s="7" t="s">
        <v>152</v>
      </c>
      <c r="C35" s="7" t="s">
        <v>137</v>
      </c>
      <c r="D35" s="26">
        <v>0</v>
      </c>
      <c r="E35" s="9"/>
      <c r="F35" s="26">
        <v>0</v>
      </c>
    </row>
    <row r="36" spans="1:6">
      <c r="A36" s="15" t="s">
        <v>153</v>
      </c>
      <c r="B36" s="7" t="s">
        <v>141</v>
      </c>
      <c r="C36" s="7" t="s">
        <v>120</v>
      </c>
      <c r="D36" s="26">
        <v>0</v>
      </c>
      <c r="E36" s="9"/>
      <c r="F36" s="26">
        <v>0</v>
      </c>
    </row>
    <row r="37" spans="1:6">
      <c r="A37" s="15" t="s">
        <v>154</v>
      </c>
      <c r="B37" s="7"/>
      <c r="C37" s="7"/>
      <c r="D37" s="8">
        <f>D30+D31+D32+D33-D34-D35+D36</f>
        <v>0</v>
      </c>
      <c r="E37" s="9"/>
      <c r="F37" s="8">
        <f>F30+F31+F32+F33-F34-F35+F36</f>
        <v>0</v>
      </c>
    </row>
    <row r="38" spans="1:6" ht="13.5" thickBot="1">
      <c r="A38" s="17" t="s">
        <v>155</v>
      </c>
      <c r="B38" s="18" t="s">
        <v>144</v>
      </c>
      <c r="C38" s="66">
        <v>0</v>
      </c>
      <c r="D38" s="19">
        <f>SUM(D37*C38)</f>
        <v>0</v>
      </c>
      <c r="E38" s="20"/>
      <c r="F38" s="19">
        <f>SUM(F37*E38)</f>
        <v>0</v>
      </c>
    </row>
    <row r="39" spans="1:6" ht="8.25" customHeight="1">
      <c r="B39" s="1"/>
      <c r="C39" s="1"/>
      <c r="D39" s="4"/>
      <c r="E39" s="2"/>
      <c r="F39" s="4"/>
    </row>
    <row r="40" spans="1:6" ht="13.5" thickBot="1">
      <c r="A40" s="5" t="s">
        <v>156</v>
      </c>
      <c r="B40" s="1"/>
      <c r="C40" s="1"/>
      <c r="D40" s="4"/>
      <c r="E40" s="2"/>
      <c r="F40" s="4"/>
    </row>
    <row r="41" spans="1:6">
      <c r="A41" s="10" t="s">
        <v>157</v>
      </c>
      <c r="B41" s="11">
        <v>30</v>
      </c>
      <c r="C41" s="11"/>
      <c r="D41" s="25">
        <v>0</v>
      </c>
      <c r="E41" s="13"/>
      <c r="F41" s="25">
        <v>0</v>
      </c>
    </row>
    <row r="42" spans="1:6">
      <c r="A42" s="15" t="s">
        <v>158</v>
      </c>
      <c r="B42" s="7">
        <v>31</v>
      </c>
      <c r="C42" s="7" t="s">
        <v>137</v>
      </c>
      <c r="D42" s="26">
        <v>0</v>
      </c>
      <c r="E42" s="9"/>
      <c r="F42" s="26">
        <v>0</v>
      </c>
    </row>
    <row r="43" spans="1:6">
      <c r="A43" s="15" t="s">
        <v>159</v>
      </c>
      <c r="B43" s="7">
        <v>9</v>
      </c>
      <c r="C43" s="62" t="s">
        <v>116</v>
      </c>
      <c r="D43" s="63">
        <v>0</v>
      </c>
      <c r="E43" s="9"/>
      <c r="F43" s="63">
        <v>0</v>
      </c>
    </row>
    <row r="44" spans="1:6">
      <c r="A44" s="15" t="s">
        <v>160</v>
      </c>
      <c r="B44" s="7">
        <v>10</v>
      </c>
      <c r="C44" s="62" t="s">
        <v>116</v>
      </c>
      <c r="D44" s="63">
        <v>0</v>
      </c>
      <c r="E44" s="9"/>
      <c r="F44" s="63">
        <v>0</v>
      </c>
    </row>
    <row r="45" spans="1:6">
      <c r="A45" s="15" t="s">
        <v>161</v>
      </c>
      <c r="B45" s="7">
        <v>20</v>
      </c>
      <c r="C45" s="7" t="s">
        <v>120</v>
      </c>
      <c r="D45" s="26">
        <v>0</v>
      </c>
      <c r="E45" s="9"/>
      <c r="F45" s="26">
        <v>0</v>
      </c>
    </row>
    <row r="46" spans="1:6">
      <c r="A46" s="15" t="s">
        <v>162</v>
      </c>
      <c r="B46" s="7">
        <v>22</v>
      </c>
      <c r="C46" s="7" t="s">
        <v>120</v>
      </c>
      <c r="D46" s="26">
        <v>0</v>
      </c>
      <c r="E46" s="9"/>
      <c r="F46" s="26">
        <v>0</v>
      </c>
    </row>
    <row r="47" spans="1:6">
      <c r="A47" s="15" t="s">
        <v>163</v>
      </c>
      <c r="B47" s="7">
        <v>26</v>
      </c>
      <c r="C47" s="7" t="s">
        <v>120</v>
      </c>
      <c r="D47" s="26">
        <v>0</v>
      </c>
      <c r="E47" s="9"/>
      <c r="F47" s="26">
        <v>0</v>
      </c>
    </row>
    <row r="48" spans="1:6">
      <c r="A48" s="15" t="s">
        <v>164</v>
      </c>
      <c r="B48" s="7" t="s">
        <v>165</v>
      </c>
      <c r="C48" s="7" t="s">
        <v>120</v>
      </c>
      <c r="D48" s="26">
        <v>0</v>
      </c>
      <c r="E48" s="9"/>
      <c r="F48" s="26">
        <v>0</v>
      </c>
    </row>
    <row r="49" spans="1:6">
      <c r="A49" s="15" t="s">
        <v>166</v>
      </c>
      <c r="B49" s="7">
        <v>17</v>
      </c>
      <c r="C49" s="7" t="s">
        <v>137</v>
      </c>
      <c r="D49" s="26">
        <v>0</v>
      </c>
      <c r="E49" s="9"/>
      <c r="F49" s="26">
        <v>0</v>
      </c>
    </row>
    <row r="50" spans="1:6">
      <c r="A50" s="15" t="s">
        <v>167</v>
      </c>
      <c r="B50" s="7" t="s">
        <v>168</v>
      </c>
      <c r="C50" s="7" t="s">
        <v>137</v>
      </c>
      <c r="D50" s="26">
        <v>0</v>
      </c>
      <c r="E50" s="9"/>
      <c r="F50" s="26">
        <v>0</v>
      </c>
    </row>
    <row r="51" spans="1:6">
      <c r="A51" s="15" t="s">
        <v>169</v>
      </c>
      <c r="B51" s="7"/>
      <c r="C51" s="7"/>
      <c r="D51" s="8">
        <f>D41-D42+D43+D44+D45+D46+D47+D48-D49-D50</f>
        <v>0</v>
      </c>
      <c r="E51" s="9"/>
      <c r="F51" s="8">
        <f>F41-F42+F43+F44+F45+F46+F47+F48-F49-F50</f>
        <v>0</v>
      </c>
    </row>
    <row r="52" spans="1:6">
      <c r="A52" s="15" t="s">
        <v>170</v>
      </c>
      <c r="B52" s="34" t="s">
        <v>171</v>
      </c>
      <c r="C52" s="67">
        <v>0</v>
      </c>
      <c r="D52" s="8">
        <f>SUM(D51*C52)</f>
        <v>0</v>
      </c>
      <c r="E52" s="9"/>
      <c r="F52" s="8">
        <f>SUM(F51*E52)</f>
        <v>0</v>
      </c>
    </row>
    <row r="53" spans="1:6">
      <c r="A53" s="15" t="s">
        <v>172</v>
      </c>
      <c r="B53" s="7" t="s">
        <v>173</v>
      </c>
      <c r="C53" s="7" t="s">
        <v>137</v>
      </c>
      <c r="D53" s="26"/>
      <c r="E53" s="9"/>
      <c r="F53" s="29"/>
    </row>
    <row r="54" spans="1:6" ht="13.5" thickBot="1">
      <c r="A54" s="17" t="s">
        <v>174</v>
      </c>
      <c r="B54" s="18"/>
      <c r="C54" s="18"/>
      <c r="D54" s="19">
        <f>SUM(D52-D53)</f>
        <v>0</v>
      </c>
      <c r="E54" s="20"/>
      <c r="F54" s="21">
        <f>SUM(F52-F53)</f>
        <v>0</v>
      </c>
    </row>
    <row r="55" spans="1:6" ht="7.5" customHeight="1" thickBot="1">
      <c r="B55" s="1"/>
      <c r="C55" s="1"/>
      <c r="D55" s="4"/>
      <c r="E55" s="2"/>
      <c r="F55" s="4"/>
    </row>
    <row r="56" spans="1:6" ht="15.75">
      <c r="A56" s="22" t="s">
        <v>175</v>
      </c>
      <c r="B56" s="11"/>
      <c r="C56" s="11"/>
      <c r="D56" s="12"/>
      <c r="E56" s="13"/>
      <c r="F56" s="14"/>
    </row>
    <row r="57" spans="1:6">
      <c r="A57" s="23" t="s">
        <v>176</v>
      </c>
      <c r="B57" s="7"/>
      <c r="C57" s="7"/>
      <c r="D57" s="8">
        <f>D5+D6+D7+D10+D11</f>
        <v>0</v>
      </c>
      <c r="E57" s="9"/>
      <c r="F57" s="8">
        <f>F5+F6+F7+F10+F11</f>
        <v>0</v>
      </c>
    </row>
    <row r="58" spans="1:6">
      <c r="A58" s="23" t="s">
        <v>177</v>
      </c>
      <c r="B58" s="7"/>
      <c r="C58" s="7"/>
      <c r="D58" s="8">
        <f>SUM(D27,D38,D54)</f>
        <v>0</v>
      </c>
      <c r="E58" s="9"/>
      <c r="F58" s="16">
        <f>SUM(F27,F38,F54)</f>
        <v>0</v>
      </c>
    </row>
    <row r="59" spans="1:6">
      <c r="A59" s="23"/>
      <c r="B59" s="7"/>
      <c r="C59" s="7"/>
      <c r="D59" s="8"/>
      <c r="E59" s="9"/>
      <c r="F59" s="16"/>
    </row>
    <row r="60" spans="1:6" ht="16.5" thickBot="1">
      <c r="A60" s="24" t="s">
        <v>178</v>
      </c>
      <c r="B60" s="18"/>
      <c r="C60" s="18"/>
      <c r="D60" s="19">
        <f>SUM(D57:D58)</f>
        <v>0</v>
      </c>
      <c r="E60" s="20"/>
      <c r="F60" s="21">
        <f>SUM(F57:F58)</f>
        <v>0</v>
      </c>
    </row>
    <row r="61" spans="1:6" ht="16.5" thickBot="1">
      <c r="A61" s="36" t="s">
        <v>179</v>
      </c>
      <c r="B61" s="37"/>
      <c r="C61" s="37"/>
      <c r="D61" s="38">
        <f>D60/12</f>
        <v>0</v>
      </c>
      <c r="E61" s="39"/>
      <c r="F61" s="40">
        <f>F60/12</f>
        <v>0</v>
      </c>
    </row>
    <row r="62" spans="1:6" ht="12" customHeight="1">
      <c r="A62" s="593" t="s">
        <v>180</v>
      </c>
      <c r="B62" s="593"/>
      <c r="C62" s="594"/>
      <c r="D62" s="586">
        <f>SUM(D61+F61)/2</f>
        <v>0</v>
      </c>
      <c r="E62" s="587"/>
      <c r="F62" s="588"/>
    </row>
    <row r="63" spans="1:6" ht="10.5" customHeight="1" thickBot="1">
      <c r="A63" s="595"/>
      <c r="B63" s="595"/>
      <c r="C63" s="596"/>
      <c r="D63" s="589"/>
      <c r="E63" s="590"/>
      <c r="F63" s="591"/>
    </row>
    <row r="64" spans="1:6">
      <c r="A64" t="s">
        <v>181</v>
      </c>
      <c r="B64" s="1"/>
      <c r="C64" s="1"/>
      <c r="D64" s="4"/>
      <c r="E64" s="2"/>
      <c r="F64" s="4"/>
    </row>
    <row r="65" spans="1:6">
      <c r="A65" t="s">
        <v>182</v>
      </c>
      <c r="B65" s="1"/>
      <c r="C65" s="1"/>
      <c r="D65" s="4"/>
      <c r="E65" s="2"/>
      <c r="F65" s="4"/>
    </row>
    <row r="66" spans="1:6">
      <c r="B66" s="1"/>
      <c r="C66" s="1"/>
      <c r="D66" s="4"/>
      <c r="E66" s="2"/>
      <c r="F66" s="4"/>
    </row>
    <row r="67" spans="1:6" ht="13.5" thickBot="1">
      <c r="A67" s="5" t="s">
        <v>183</v>
      </c>
      <c r="B67" s="1"/>
      <c r="C67" s="1"/>
      <c r="D67" s="4"/>
      <c r="E67" s="2"/>
      <c r="F67" s="4"/>
    </row>
    <row r="68" spans="1:6">
      <c r="A68" s="10" t="s">
        <v>184</v>
      </c>
      <c r="B68" s="58"/>
      <c r="C68" s="58"/>
      <c r="D68" s="59"/>
      <c r="E68" s="45"/>
      <c r="F68" s="28">
        <v>0</v>
      </c>
    </row>
    <row r="69" spans="1:6">
      <c r="A69" s="15" t="s">
        <v>185</v>
      </c>
      <c r="B69" s="54">
        <v>0</v>
      </c>
      <c r="C69" s="7" t="s">
        <v>144</v>
      </c>
      <c r="D69" s="31">
        <v>0</v>
      </c>
      <c r="E69" s="46"/>
      <c r="F69" s="16">
        <f>SUM(B69*D69)</f>
        <v>0</v>
      </c>
    </row>
    <row r="70" spans="1:6">
      <c r="A70" s="15" t="s">
        <v>186</v>
      </c>
      <c r="B70" s="54">
        <v>0</v>
      </c>
      <c r="C70" s="7" t="s">
        <v>144</v>
      </c>
      <c r="D70" s="32">
        <f>SUM(D69)</f>
        <v>0</v>
      </c>
      <c r="E70" s="46"/>
      <c r="F70" s="16">
        <f>SUM(B70*D70)</f>
        <v>0</v>
      </c>
    </row>
    <row r="71" spans="1:6" ht="13.5" thickBot="1">
      <c r="A71" s="17" t="s">
        <v>187</v>
      </c>
      <c r="B71" s="56"/>
      <c r="C71" s="56"/>
      <c r="D71" s="57"/>
      <c r="E71" s="47"/>
      <c r="F71" s="21">
        <f>SUM(F68:F70)</f>
        <v>0</v>
      </c>
    </row>
    <row r="72" spans="1:6">
      <c r="B72" s="1"/>
      <c r="C72" s="1"/>
      <c r="D72" s="4"/>
      <c r="E72" s="2"/>
      <c r="F72" s="4"/>
    </row>
    <row r="73" spans="1:6">
      <c r="A73" s="33" t="s">
        <v>188</v>
      </c>
      <c r="B73" s="55"/>
      <c r="C73" s="1"/>
      <c r="D73" s="4"/>
      <c r="E73" s="2"/>
      <c r="F73" s="4"/>
    </row>
    <row r="74" spans="1:6">
      <c r="A74" s="64" t="s">
        <v>189</v>
      </c>
      <c r="B74" s="65"/>
      <c r="C74" s="65"/>
      <c r="D74" s="4"/>
      <c r="E74" s="2"/>
      <c r="F74" s="4"/>
    </row>
    <row r="76" spans="1:6" s="68" customFormat="1" ht="15.75" customHeight="1"/>
    <row r="77" spans="1:6" s="68" customFormat="1"/>
    <row r="78" spans="1:6" s="68" customFormat="1"/>
    <row r="79" spans="1:6" s="68" customFormat="1"/>
    <row r="80" spans="1:6" s="68" customFormat="1"/>
    <row r="81" s="68" customFormat="1"/>
    <row r="82" s="68" customFormat="1"/>
    <row r="83" s="68" customFormat="1"/>
    <row r="84" s="68" customFormat="1"/>
    <row r="85" s="68" customFormat="1"/>
    <row r="86" s="68" customFormat="1"/>
    <row r="87" s="68" customFormat="1"/>
    <row r="88" s="68" customFormat="1"/>
    <row r="89" s="68" customFormat="1"/>
    <row r="90" s="68" customFormat="1"/>
    <row r="91" s="68" customFormat="1"/>
    <row r="92" s="68" customFormat="1"/>
    <row r="93" s="68" customFormat="1"/>
    <row r="94" s="68" customFormat="1"/>
    <row r="95" s="68" customFormat="1"/>
    <row r="96" s="68" customFormat="1"/>
    <row r="97" s="68" customFormat="1"/>
    <row r="98" s="68" customFormat="1"/>
    <row r="99" s="68" customFormat="1"/>
    <row r="100" s="68" customFormat="1"/>
    <row r="101" s="68" customFormat="1"/>
    <row r="102" s="68" customFormat="1"/>
    <row r="103" s="68" customFormat="1"/>
    <row r="104" s="68" customFormat="1"/>
    <row r="105" s="68" customFormat="1"/>
    <row r="106" s="68" customFormat="1"/>
    <row r="107" s="68" customFormat="1"/>
    <row r="108" s="68" customFormat="1"/>
    <row r="109" s="68" customFormat="1"/>
    <row r="110" s="68" customFormat="1"/>
    <row r="111" s="68" customFormat="1"/>
    <row r="112" s="68" customFormat="1"/>
    <row r="113" s="68" customFormat="1"/>
    <row r="114" s="68" customFormat="1"/>
    <row r="115" s="68" customFormat="1"/>
    <row r="116" s="68" customFormat="1"/>
    <row r="117" s="68" customFormat="1"/>
    <row r="118" s="68" customFormat="1"/>
    <row r="119" s="68" customFormat="1"/>
    <row r="120" s="68" customFormat="1"/>
    <row r="121" s="68" customFormat="1"/>
    <row r="122" s="68" customFormat="1"/>
    <row r="123" s="68" customFormat="1"/>
    <row r="124" s="68" customFormat="1"/>
    <row r="125" s="68" customFormat="1"/>
    <row r="126" s="68" customFormat="1"/>
    <row r="127" s="68" customFormat="1"/>
    <row r="128" s="68" customFormat="1"/>
    <row r="129" s="68" customFormat="1"/>
    <row r="130" s="68" customFormat="1"/>
    <row r="131" s="68" customFormat="1"/>
    <row r="132" s="68" customFormat="1"/>
    <row r="133" s="68" customFormat="1"/>
    <row r="134" s="68" customFormat="1"/>
    <row r="135" s="68" customFormat="1"/>
    <row r="136" s="68" customFormat="1"/>
    <row r="137" s="68" customFormat="1"/>
    <row r="138" s="68" customFormat="1"/>
    <row r="139" s="68" customFormat="1"/>
    <row r="140" s="68" customFormat="1"/>
    <row r="141" s="68" customFormat="1"/>
    <row r="142" s="68" customFormat="1"/>
    <row r="143" s="68" customFormat="1"/>
    <row r="144" s="68" customFormat="1"/>
    <row r="145" s="68" customFormat="1"/>
    <row r="146" s="68" customFormat="1"/>
    <row r="147" s="68" customFormat="1"/>
    <row r="148" s="68" customFormat="1"/>
    <row r="149" s="68" customFormat="1"/>
    <row r="150" s="68" customFormat="1"/>
    <row r="151" s="68" customFormat="1"/>
    <row r="152" s="68" customFormat="1"/>
    <row r="153" s="68" customFormat="1"/>
    <row r="154" s="68" customFormat="1"/>
    <row r="155" s="68" customFormat="1"/>
    <row r="156" s="68" customFormat="1"/>
    <row r="157" s="68" customFormat="1"/>
    <row r="158" s="68" customFormat="1"/>
    <row r="159" s="68" customFormat="1"/>
    <row r="160" s="68" customFormat="1"/>
    <row r="161" s="68" customFormat="1"/>
    <row r="162" s="68" customFormat="1"/>
    <row r="163" s="68" customFormat="1"/>
    <row r="164" s="68" customFormat="1"/>
    <row r="165" s="68" customFormat="1"/>
    <row r="166" s="68" customFormat="1"/>
    <row r="167" s="68" customFormat="1"/>
    <row r="168" s="68" customFormat="1"/>
    <row r="169" s="68" customFormat="1"/>
    <row r="170" s="68" customFormat="1"/>
    <row r="171" s="68" customFormat="1"/>
    <row r="172" s="68" customFormat="1"/>
    <row r="173" s="68" customFormat="1"/>
    <row r="174" s="68" customFormat="1"/>
    <row r="175" s="68" customFormat="1"/>
    <row r="176" s="68" customFormat="1"/>
    <row r="177" s="68" customFormat="1"/>
    <row r="178" s="68" customFormat="1"/>
    <row r="179" s="68" customFormat="1"/>
    <row r="180" s="68" customFormat="1"/>
    <row r="181" s="68" customFormat="1"/>
    <row r="182" s="68" customFormat="1"/>
    <row r="183" s="68" customFormat="1"/>
    <row r="184" s="68" customFormat="1"/>
    <row r="185" s="68" customFormat="1"/>
    <row r="186" s="68" customFormat="1"/>
    <row r="187" s="68" customFormat="1"/>
    <row r="188" s="68" customFormat="1"/>
    <row r="189" s="68" customFormat="1"/>
    <row r="190" s="68" customFormat="1"/>
    <row r="191" s="68" customFormat="1"/>
    <row r="192" s="68" customFormat="1"/>
    <row r="193" s="68" customFormat="1"/>
    <row r="194" s="68" customFormat="1"/>
    <row r="195" s="68" customFormat="1"/>
    <row r="196" s="68" customFormat="1"/>
    <row r="197" s="68" customFormat="1"/>
    <row r="198" s="68" customFormat="1"/>
    <row r="199" s="68" customFormat="1"/>
    <row r="200" s="68" customFormat="1"/>
    <row r="201" s="68" customFormat="1"/>
    <row r="202" s="68" customFormat="1"/>
    <row r="203" s="68" customFormat="1"/>
    <row r="204" s="68" customFormat="1"/>
    <row r="205" s="68" customFormat="1"/>
    <row r="206" s="68" customFormat="1"/>
    <row r="207" s="68" customFormat="1"/>
    <row r="208" s="68" customFormat="1"/>
    <row r="209" s="68" customFormat="1"/>
    <row r="210" s="68" customFormat="1"/>
    <row r="211" s="68" customFormat="1"/>
    <row r="212" s="68" customFormat="1"/>
  </sheetData>
  <mergeCells count="3">
    <mergeCell ref="D62:F63"/>
    <mergeCell ref="B2:C2"/>
    <mergeCell ref="A62:C63"/>
  </mergeCells>
  <pageMargins left="0.2" right="0.2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0"/>
  <sheetViews>
    <sheetView workbookViewId="0">
      <selection activeCell="H19" sqref="H19"/>
    </sheetView>
  </sheetViews>
  <sheetFormatPr defaultColWidth="8.85546875" defaultRowHeight="12.75"/>
  <cols>
    <col min="1" max="1" width="21.5703125" style="103" customWidth="1"/>
    <col min="2" max="2" width="9.85546875" style="120" customWidth="1"/>
    <col min="3" max="3" width="8.7109375" style="337" customWidth="1"/>
    <col min="4" max="5" width="11.7109375" style="120" customWidth="1"/>
    <col min="6" max="6" width="13.140625" style="97" customWidth="1"/>
    <col min="7" max="7" width="12.7109375" style="97" customWidth="1"/>
    <col min="8" max="8" width="7.85546875" style="120" customWidth="1"/>
    <col min="9" max="9" width="14.5703125" style="120" customWidth="1"/>
    <col min="10" max="10" width="18.7109375" style="120" customWidth="1"/>
    <col min="11" max="11" width="11.140625" style="97" customWidth="1"/>
    <col min="12" max="12" width="14.85546875" style="120" customWidth="1"/>
    <col min="13" max="13" width="11.140625" style="120" customWidth="1"/>
    <col min="14" max="14" width="14.28515625" style="120" customWidth="1"/>
    <col min="15" max="15" width="33.5703125" style="97" customWidth="1"/>
    <col min="16" max="16" width="10.28515625" style="97" bestFit="1" customWidth="1"/>
    <col min="17" max="250" width="8.85546875" style="97"/>
    <col min="251" max="251" width="20.28515625" style="97" customWidth="1"/>
    <col min="252" max="252" width="12.28515625" style="97" customWidth="1"/>
    <col min="253" max="253" width="8.140625" style="97" bestFit="1" customWidth="1"/>
    <col min="254" max="254" width="7" style="97" customWidth="1"/>
    <col min="255" max="255" width="8.7109375" style="97" customWidth="1"/>
    <col min="256" max="256" width="8.85546875" style="97" customWidth="1"/>
    <col min="257" max="257" width="7.5703125" style="97" customWidth="1"/>
    <col min="258" max="258" width="11.7109375" style="97" customWidth="1"/>
    <col min="259" max="259" width="9.7109375" style="97" customWidth="1"/>
    <col min="260" max="260" width="9.85546875" style="97" bestFit="1" customWidth="1"/>
    <col min="261" max="261" width="10.42578125" style="97" customWidth="1"/>
    <col min="262" max="262" width="7.85546875" style="97" customWidth="1"/>
    <col min="263" max="263" width="11.7109375" style="97" customWidth="1"/>
    <col min="264" max="265" width="8.85546875" style="97"/>
    <col min="266" max="266" width="14.85546875" style="97" customWidth="1"/>
    <col min="267" max="267" width="9.5703125" style="97" customWidth="1"/>
    <col min="268" max="268" width="9.7109375" style="97" customWidth="1"/>
    <col min="269" max="269" width="8.85546875" style="97"/>
    <col min="270" max="270" width="7.7109375" style="97" customWidth="1"/>
    <col min="271" max="271" width="11.42578125" style="97" customWidth="1"/>
    <col min="272" max="272" width="10.28515625" style="97" bestFit="1" customWidth="1"/>
    <col min="273" max="506" width="8.85546875" style="97"/>
    <col min="507" max="507" width="20.28515625" style="97" customWidth="1"/>
    <col min="508" max="508" width="12.28515625" style="97" customWidth="1"/>
    <col min="509" max="509" width="8.140625" style="97" bestFit="1" customWidth="1"/>
    <col min="510" max="510" width="7" style="97" customWidth="1"/>
    <col min="511" max="511" width="8.7109375" style="97" customWidth="1"/>
    <col min="512" max="512" width="8.85546875" style="97" customWidth="1"/>
    <col min="513" max="513" width="7.5703125" style="97" customWidth="1"/>
    <col min="514" max="514" width="11.7109375" style="97" customWidth="1"/>
    <col min="515" max="515" width="9.7109375" style="97" customWidth="1"/>
    <col min="516" max="516" width="9.85546875" style="97" bestFit="1" customWidth="1"/>
    <col min="517" max="517" width="10.42578125" style="97" customWidth="1"/>
    <col min="518" max="518" width="7.85546875" style="97" customWidth="1"/>
    <col min="519" max="519" width="11.7109375" style="97" customWidth="1"/>
    <col min="520" max="521" width="8.85546875" style="97"/>
    <col min="522" max="522" width="14.85546875" style="97" customWidth="1"/>
    <col min="523" max="523" width="9.5703125" style="97" customWidth="1"/>
    <col min="524" max="524" width="9.7109375" style="97" customWidth="1"/>
    <col min="525" max="525" width="8.85546875" style="97"/>
    <col min="526" max="526" width="7.7109375" style="97" customWidth="1"/>
    <col min="527" max="527" width="11.42578125" style="97" customWidth="1"/>
    <col min="528" max="528" width="10.28515625" style="97" bestFit="1" customWidth="1"/>
    <col min="529" max="762" width="8.85546875" style="97"/>
    <col min="763" max="763" width="20.28515625" style="97" customWidth="1"/>
    <col min="764" max="764" width="12.28515625" style="97" customWidth="1"/>
    <col min="765" max="765" width="8.140625" style="97" bestFit="1" customWidth="1"/>
    <col min="766" max="766" width="7" style="97" customWidth="1"/>
    <col min="767" max="767" width="8.7109375" style="97" customWidth="1"/>
    <col min="768" max="768" width="8.85546875" style="97" customWidth="1"/>
    <col min="769" max="769" width="7.5703125" style="97" customWidth="1"/>
    <col min="770" max="770" width="11.7109375" style="97" customWidth="1"/>
    <col min="771" max="771" width="9.7109375" style="97" customWidth="1"/>
    <col min="772" max="772" width="9.85546875" style="97" bestFit="1" customWidth="1"/>
    <col min="773" max="773" width="10.42578125" style="97" customWidth="1"/>
    <col min="774" max="774" width="7.85546875" style="97" customWidth="1"/>
    <col min="775" max="775" width="11.7109375" style="97" customWidth="1"/>
    <col min="776" max="777" width="8.85546875" style="97"/>
    <col min="778" max="778" width="14.85546875" style="97" customWidth="1"/>
    <col min="779" max="779" width="9.5703125" style="97" customWidth="1"/>
    <col min="780" max="780" width="9.7109375" style="97" customWidth="1"/>
    <col min="781" max="781" width="8.85546875" style="97"/>
    <col min="782" max="782" width="7.7109375" style="97" customWidth="1"/>
    <col min="783" max="783" width="11.42578125" style="97" customWidth="1"/>
    <col min="784" max="784" width="10.28515625" style="97" bestFit="1" customWidth="1"/>
    <col min="785" max="1018" width="8.85546875" style="97"/>
    <col min="1019" max="1019" width="20.28515625" style="97" customWidth="1"/>
    <col min="1020" max="1020" width="12.28515625" style="97" customWidth="1"/>
    <col min="1021" max="1021" width="8.140625" style="97" bestFit="1" customWidth="1"/>
    <col min="1022" max="1022" width="7" style="97" customWidth="1"/>
    <col min="1023" max="1023" width="8.7109375" style="97" customWidth="1"/>
    <col min="1024" max="1024" width="8.85546875" style="97" customWidth="1"/>
    <col min="1025" max="1025" width="7.5703125" style="97" customWidth="1"/>
    <col min="1026" max="1026" width="11.7109375" style="97" customWidth="1"/>
    <col min="1027" max="1027" width="9.7109375" style="97" customWidth="1"/>
    <col min="1028" max="1028" width="9.85546875" style="97" bestFit="1" customWidth="1"/>
    <col min="1029" max="1029" width="10.42578125" style="97" customWidth="1"/>
    <col min="1030" max="1030" width="7.85546875" style="97" customWidth="1"/>
    <col min="1031" max="1031" width="11.7109375" style="97" customWidth="1"/>
    <col min="1032" max="1033" width="8.85546875" style="97"/>
    <col min="1034" max="1034" width="14.85546875" style="97" customWidth="1"/>
    <col min="1035" max="1035" width="9.5703125" style="97" customWidth="1"/>
    <col min="1036" max="1036" width="9.7109375" style="97" customWidth="1"/>
    <col min="1037" max="1037" width="8.85546875" style="97"/>
    <col min="1038" max="1038" width="7.7109375" style="97" customWidth="1"/>
    <col min="1039" max="1039" width="11.42578125" style="97" customWidth="1"/>
    <col min="1040" max="1040" width="10.28515625" style="97" bestFit="1" customWidth="1"/>
    <col min="1041" max="1274" width="8.85546875" style="97"/>
    <col min="1275" max="1275" width="20.28515625" style="97" customWidth="1"/>
    <col min="1276" max="1276" width="12.28515625" style="97" customWidth="1"/>
    <col min="1277" max="1277" width="8.140625" style="97" bestFit="1" customWidth="1"/>
    <col min="1278" max="1278" width="7" style="97" customWidth="1"/>
    <col min="1279" max="1279" width="8.7109375" style="97" customWidth="1"/>
    <col min="1280" max="1280" width="8.85546875" style="97" customWidth="1"/>
    <col min="1281" max="1281" width="7.5703125" style="97" customWidth="1"/>
    <col min="1282" max="1282" width="11.7109375" style="97" customWidth="1"/>
    <col min="1283" max="1283" width="9.7109375" style="97" customWidth="1"/>
    <col min="1284" max="1284" width="9.85546875" style="97" bestFit="1" customWidth="1"/>
    <col min="1285" max="1285" width="10.42578125" style="97" customWidth="1"/>
    <col min="1286" max="1286" width="7.85546875" style="97" customWidth="1"/>
    <col min="1287" max="1287" width="11.7109375" style="97" customWidth="1"/>
    <col min="1288" max="1289" width="8.85546875" style="97"/>
    <col min="1290" max="1290" width="14.85546875" style="97" customWidth="1"/>
    <col min="1291" max="1291" width="9.5703125" style="97" customWidth="1"/>
    <col min="1292" max="1292" width="9.7109375" style="97" customWidth="1"/>
    <col min="1293" max="1293" width="8.85546875" style="97"/>
    <col min="1294" max="1294" width="7.7109375" style="97" customWidth="1"/>
    <col min="1295" max="1295" width="11.42578125" style="97" customWidth="1"/>
    <col min="1296" max="1296" width="10.28515625" style="97" bestFit="1" customWidth="1"/>
    <col min="1297" max="1530" width="8.85546875" style="97"/>
    <col min="1531" max="1531" width="20.28515625" style="97" customWidth="1"/>
    <col min="1532" max="1532" width="12.28515625" style="97" customWidth="1"/>
    <col min="1533" max="1533" width="8.140625" style="97" bestFit="1" customWidth="1"/>
    <col min="1534" max="1534" width="7" style="97" customWidth="1"/>
    <col min="1535" max="1535" width="8.7109375" style="97" customWidth="1"/>
    <col min="1536" max="1536" width="8.85546875" style="97" customWidth="1"/>
    <col min="1537" max="1537" width="7.5703125" style="97" customWidth="1"/>
    <col min="1538" max="1538" width="11.7109375" style="97" customWidth="1"/>
    <col min="1539" max="1539" width="9.7109375" style="97" customWidth="1"/>
    <col min="1540" max="1540" width="9.85546875" style="97" bestFit="1" customWidth="1"/>
    <col min="1541" max="1541" width="10.42578125" style="97" customWidth="1"/>
    <col min="1542" max="1542" width="7.85546875" style="97" customWidth="1"/>
    <col min="1543" max="1543" width="11.7109375" style="97" customWidth="1"/>
    <col min="1544" max="1545" width="8.85546875" style="97"/>
    <col min="1546" max="1546" width="14.85546875" style="97" customWidth="1"/>
    <col min="1547" max="1547" width="9.5703125" style="97" customWidth="1"/>
    <col min="1548" max="1548" width="9.7109375" style="97" customWidth="1"/>
    <col min="1549" max="1549" width="8.85546875" style="97"/>
    <col min="1550" max="1550" width="7.7109375" style="97" customWidth="1"/>
    <col min="1551" max="1551" width="11.42578125" style="97" customWidth="1"/>
    <col min="1552" max="1552" width="10.28515625" style="97" bestFit="1" customWidth="1"/>
    <col min="1553" max="1786" width="8.85546875" style="97"/>
    <col min="1787" max="1787" width="20.28515625" style="97" customWidth="1"/>
    <col min="1788" max="1788" width="12.28515625" style="97" customWidth="1"/>
    <col min="1789" max="1789" width="8.140625" style="97" bestFit="1" customWidth="1"/>
    <col min="1790" max="1790" width="7" style="97" customWidth="1"/>
    <col min="1791" max="1791" width="8.7109375" style="97" customWidth="1"/>
    <col min="1792" max="1792" width="8.85546875" style="97" customWidth="1"/>
    <col min="1793" max="1793" width="7.5703125" style="97" customWidth="1"/>
    <col min="1794" max="1794" width="11.7109375" style="97" customWidth="1"/>
    <col min="1795" max="1795" width="9.7109375" style="97" customWidth="1"/>
    <col min="1796" max="1796" width="9.85546875" style="97" bestFit="1" customWidth="1"/>
    <col min="1797" max="1797" width="10.42578125" style="97" customWidth="1"/>
    <col min="1798" max="1798" width="7.85546875" style="97" customWidth="1"/>
    <col min="1799" max="1799" width="11.7109375" style="97" customWidth="1"/>
    <col min="1800" max="1801" width="8.85546875" style="97"/>
    <col min="1802" max="1802" width="14.85546875" style="97" customWidth="1"/>
    <col min="1803" max="1803" width="9.5703125" style="97" customWidth="1"/>
    <col min="1804" max="1804" width="9.7109375" style="97" customWidth="1"/>
    <col min="1805" max="1805" width="8.85546875" style="97"/>
    <col min="1806" max="1806" width="7.7109375" style="97" customWidth="1"/>
    <col min="1807" max="1807" width="11.42578125" style="97" customWidth="1"/>
    <col min="1808" max="1808" width="10.28515625" style="97" bestFit="1" customWidth="1"/>
    <col min="1809" max="2042" width="8.85546875" style="97"/>
    <col min="2043" max="2043" width="20.28515625" style="97" customWidth="1"/>
    <col min="2044" max="2044" width="12.28515625" style="97" customWidth="1"/>
    <col min="2045" max="2045" width="8.140625" style="97" bestFit="1" customWidth="1"/>
    <col min="2046" max="2046" width="7" style="97" customWidth="1"/>
    <col min="2047" max="2047" width="8.7109375" style="97" customWidth="1"/>
    <col min="2048" max="2048" width="8.85546875" style="97" customWidth="1"/>
    <col min="2049" max="2049" width="7.5703125" style="97" customWidth="1"/>
    <col min="2050" max="2050" width="11.7109375" style="97" customWidth="1"/>
    <col min="2051" max="2051" width="9.7109375" style="97" customWidth="1"/>
    <col min="2052" max="2052" width="9.85546875" style="97" bestFit="1" customWidth="1"/>
    <col min="2053" max="2053" width="10.42578125" style="97" customWidth="1"/>
    <col min="2054" max="2054" width="7.85546875" style="97" customWidth="1"/>
    <col min="2055" max="2055" width="11.7109375" style="97" customWidth="1"/>
    <col min="2056" max="2057" width="8.85546875" style="97"/>
    <col min="2058" max="2058" width="14.85546875" style="97" customWidth="1"/>
    <col min="2059" max="2059" width="9.5703125" style="97" customWidth="1"/>
    <col min="2060" max="2060" width="9.7109375" style="97" customWidth="1"/>
    <col min="2061" max="2061" width="8.85546875" style="97"/>
    <col min="2062" max="2062" width="7.7109375" style="97" customWidth="1"/>
    <col min="2063" max="2063" width="11.42578125" style="97" customWidth="1"/>
    <col min="2064" max="2064" width="10.28515625" style="97" bestFit="1" customWidth="1"/>
    <col min="2065" max="2298" width="8.85546875" style="97"/>
    <col min="2299" max="2299" width="20.28515625" style="97" customWidth="1"/>
    <col min="2300" max="2300" width="12.28515625" style="97" customWidth="1"/>
    <col min="2301" max="2301" width="8.140625" style="97" bestFit="1" customWidth="1"/>
    <col min="2302" max="2302" width="7" style="97" customWidth="1"/>
    <col min="2303" max="2303" width="8.7109375" style="97" customWidth="1"/>
    <col min="2304" max="2304" width="8.85546875" style="97" customWidth="1"/>
    <col min="2305" max="2305" width="7.5703125" style="97" customWidth="1"/>
    <col min="2306" max="2306" width="11.7109375" style="97" customWidth="1"/>
    <col min="2307" max="2307" width="9.7109375" style="97" customWidth="1"/>
    <col min="2308" max="2308" width="9.85546875" style="97" bestFit="1" customWidth="1"/>
    <col min="2309" max="2309" width="10.42578125" style="97" customWidth="1"/>
    <col min="2310" max="2310" width="7.85546875" style="97" customWidth="1"/>
    <col min="2311" max="2311" width="11.7109375" style="97" customWidth="1"/>
    <col min="2312" max="2313" width="8.85546875" style="97"/>
    <col min="2314" max="2314" width="14.85546875" style="97" customWidth="1"/>
    <col min="2315" max="2315" width="9.5703125" style="97" customWidth="1"/>
    <col min="2316" max="2316" width="9.7109375" style="97" customWidth="1"/>
    <col min="2317" max="2317" width="8.85546875" style="97"/>
    <col min="2318" max="2318" width="7.7109375" style="97" customWidth="1"/>
    <col min="2319" max="2319" width="11.42578125" style="97" customWidth="1"/>
    <col min="2320" max="2320" width="10.28515625" style="97" bestFit="1" customWidth="1"/>
    <col min="2321" max="2554" width="8.85546875" style="97"/>
    <col min="2555" max="2555" width="20.28515625" style="97" customWidth="1"/>
    <col min="2556" max="2556" width="12.28515625" style="97" customWidth="1"/>
    <col min="2557" max="2557" width="8.140625" style="97" bestFit="1" customWidth="1"/>
    <col min="2558" max="2558" width="7" style="97" customWidth="1"/>
    <col min="2559" max="2559" width="8.7109375" style="97" customWidth="1"/>
    <col min="2560" max="2560" width="8.85546875" style="97" customWidth="1"/>
    <col min="2561" max="2561" width="7.5703125" style="97" customWidth="1"/>
    <col min="2562" max="2562" width="11.7109375" style="97" customWidth="1"/>
    <col min="2563" max="2563" width="9.7109375" style="97" customWidth="1"/>
    <col min="2564" max="2564" width="9.85546875" style="97" bestFit="1" customWidth="1"/>
    <col min="2565" max="2565" width="10.42578125" style="97" customWidth="1"/>
    <col min="2566" max="2566" width="7.85546875" style="97" customWidth="1"/>
    <col min="2567" max="2567" width="11.7109375" style="97" customWidth="1"/>
    <col min="2568" max="2569" width="8.85546875" style="97"/>
    <col min="2570" max="2570" width="14.85546875" style="97" customWidth="1"/>
    <col min="2571" max="2571" width="9.5703125" style="97" customWidth="1"/>
    <col min="2572" max="2572" width="9.7109375" style="97" customWidth="1"/>
    <col min="2573" max="2573" width="8.85546875" style="97"/>
    <col min="2574" max="2574" width="7.7109375" style="97" customWidth="1"/>
    <col min="2575" max="2575" width="11.42578125" style="97" customWidth="1"/>
    <col min="2576" max="2576" width="10.28515625" style="97" bestFit="1" customWidth="1"/>
    <col min="2577" max="2810" width="8.85546875" style="97"/>
    <col min="2811" max="2811" width="20.28515625" style="97" customWidth="1"/>
    <col min="2812" max="2812" width="12.28515625" style="97" customWidth="1"/>
    <col min="2813" max="2813" width="8.140625" style="97" bestFit="1" customWidth="1"/>
    <col min="2814" max="2814" width="7" style="97" customWidth="1"/>
    <col min="2815" max="2815" width="8.7109375" style="97" customWidth="1"/>
    <col min="2816" max="2816" width="8.85546875" style="97" customWidth="1"/>
    <col min="2817" max="2817" width="7.5703125" style="97" customWidth="1"/>
    <col min="2818" max="2818" width="11.7109375" style="97" customWidth="1"/>
    <col min="2819" max="2819" width="9.7109375" style="97" customWidth="1"/>
    <col min="2820" max="2820" width="9.85546875" style="97" bestFit="1" customWidth="1"/>
    <col min="2821" max="2821" width="10.42578125" style="97" customWidth="1"/>
    <col min="2822" max="2822" width="7.85546875" style="97" customWidth="1"/>
    <col min="2823" max="2823" width="11.7109375" style="97" customWidth="1"/>
    <col min="2824" max="2825" width="8.85546875" style="97"/>
    <col min="2826" max="2826" width="14.85546875" style="97" customWidth="1"/>
    <col min="2827" max="2827" width="9.5703125" style="97" customWidth="1"/>
    <col min="2828" max="2828" width="9.7109375" style="97" customWidth="1"/>
    <col min="2829" max="2829" width="8.85546875" style="97"/>
    <col min="2830" max="2830" width="7.7109375" style="97" customWidth="1"/>
    <col min="2831" max="2831" width="11.42578125" style="97" customWidth="1"/>
    <col min="2832" max="2832" width="10.28515625" style="97" bestFit="1" customWidth="1"/>
    <col min="2833" max="3066" width="8.85546875" style="97"/>
    <col min="3067" max="3067" width="20.28515625" style="97" customWidth="1"/>
    <col min="3068" max="3068" width="12.28515625" style="97" customWidth="1"/>
    <col min="3069" max="3069" width="8.140625" style="97" bestFit="1" customWidth="1"/>
    <col min="3070" max="3070" width="7" style="97" customWidth="1"/>
    <col min="3071" max="3071" width="8.7109375" style="97" customWidth="1"/>
    <col min="3072" max="3072" width="8.85546875" style="97" customWidth="1"/>
    <col min="3073" max="3073" width="7.5703125" style="97" customWidth="1"/>
    <col min="3074" max="3074" width="11.7109375" style="97" customWidth="1"/>
    <col min="3075" max="3075" width="9.7109375" style="97" customWidth="1"/>
    <col min="3076" max="3076" width="9.85546875" style="97" bestFit="1" customWidth="1"/>
    <col min="3077" max="3077" width="10.42578125" style="97" customWidth="1"/>
    <col min="3078" max="3078" width="7.85546875" style="97" customWidth="1"/>
    <col min="3079" max="3079" width="11.7109375" style="97" customWidth="1"/>
    <col min="3080" max="3081" width="8.85546875" style="97"/>
    <col min="3082" max="3082" width="14.85546875" style="97" customWidth="1"/>
    <col min="3083" max="3083" width="9.5703125" style="97" customWidth="1"/>
    <col min="3084" max="3084" width="9.7109375" style="97" customWidth="1"/>
    <col min="3085" max="3085" width="8.85546875" style="97"/>
    <col min="3086" max="3086" width="7.7109375" style="97" customWidth="1"/>
    <col min="3087" max="3087" width="11.42578125" style="97" customWidth="1"/>
    <col min="3088" max="3088" width="10.28515625" style="97" bestFit="1" customWidth="1"/>
    <col min="3089" max="3322" width="8.85546875" style="97"/>
    <col min="3323" max="3323" width="20.28515625" style="97" customWidth="1"/>
    <col min="3324" max="3324" width="12.28515625" style="97" customWidth="1"/>
    <col min="3325" max="3325" width="8.140625" style="97" bestFit="1" customWidth="1"/>
    <col min="3326" max="3326" width="7" style="97" customWidth="1"/>
    <col min="3327" max="3327" width="8.7109375" style="97" customWidth="1"/>
    <col min="3328" max="3328" width="8.85546875" style="97" customWidth="1"/>
    <col min="3329" max="3329" width="7.5703125" style="97" customWidth="1"/>
    <col min="3330" max="3330" width="11.7109375" style="97" customWidth="1"/>
    <col min="3331" max="3331" width="9.7109375" style="97" customWidth="1"/>
    <col min="3332" max="3332" width="9.85546875" style="97" bestFit="1" customWidth="1"/>
    <col min="3333" max="3333" width="10.42578125" style="97" customWidth="1"/>
    <col min="3334" max="3334" width="7.85546875" style="97" customWidth="1"/>
    <col min="3335" max="3335" width="11.7109375" style="97" customWidth="1"/>
    <col min="3336" max="3337" width="8.85546875" style="97"/>
    <col min="3338" max="3338" width="14.85546875" style="97" customWidth="1"/>
    <col min="3339" max="3339" width="9.5703125" style="97" customWidth="1"/>
    <col min="3340" max="3340" width="9.7109375" style="97" customWidth="1"/>
    <col min="3341" max="3341" width="8.85546875" style="97"/>
    <col min="3342" max="3342" width="7.7109375" style="97" customWidth="1"/>
    <col min="3343" max="3343" width="11.42578125" style="97" customWidth="1"/>
    <col min="3344" max="3344" width="10.28515625" style="97" bestFit="1" customWidth="1"/>
    <col min="3345" max="3578" width="8.85546875" style="97"/>
    <col min="3579" max="3579" width="20.28515625" style="97" customWidth="1"/>
    <col min="3580" max="3580" width="12.28515625" style="97" customWidth="1"/>
    <col min="3581" max="3581" width="8.140625" style="97" bestFit="1" customWidth="1"/>
    <col min="3582" max="3582" width="7" style="97" customWidth="1"/>
    <col min="3583" max="3583" width="8.7109375" style="97" customWidth="1"/>
    <col min="3584" max="3584" width="8.85546875" style="97" customWidth="1"/>
    <col min="3585" max="3585" width="7.5703125" style="97" customWidth="1"/>
    <col min="3586" max="3586" width="11.7109375" style="97" customWidth="1"/>
    <col min="3587" max="3587" width="9.7109375" style="97" customWidth="1"/>
    <col min="3588" max="3588" width="9.85546875" style="97" bestFit="1" customWidth="1"/>
    <col min="3589" max="3589" width="10.42578125" style="97" customWidth="1"/>
    <col min="3590" max="3590" width="7.85546875" style="97" customWidth="1"/>
    <col min="3591" max="3591" width="11.7109375" style="97" customWidth="1"/>
    <col min="3592" max="3593" width="8.85546875" style="97"/>
    <col min="3594" max="3594" width="14.85546875" style="97" customWidth="1"/>
    <col min="3595" max="3595" width="9.5703125" style="97" customWidth="1"/>
    <col min="3596" max="3596" width="9.7109375" style="97" customWidth="1"/>
    <col min="3597" max="3597" width="8.85546875" style="97"/>
    <col min="3598" max="3598" width="7.7109375" style="97" customWidth="1"/>
    <col min="3599" max="3599" width="11.42578125" style="97" customWidth="1"/>
    <col min="3600" max="3600" width="10.28515625" style="97" bestFit="1" customWidth="1"/>
    <col min="3601" max="3834" width="8.85546875" style="97"/>
    <col min="3835" max="3835" width="20.28515625" style="97" customWidth="1"/>
    <col min="3836" max="3836" width="12.28515625" style="97" customWidth="1"/>
    <col min="3837" max="3837" width="8.140625" style="97" bestFit="1" customWidth="1"/>
    <col min="3838" max="3838" width="7" style="97" customWidth="1"/>
    <col min="3839" max="3839" width="8.7109375" style="97" customWidth="1"/>
    <col min="3840" max="3840" width="8.85546875" style="97" customWidth="1"/>
    <col min="3841" max="3841" width="7.5703125" style="97" customWidth="1"/>
    <col min="3842" max="3842" width="11.7109375" style="97" customWidth="1"/>
    <col min="3843" max="3843" width="9.7109375" style="97" customWidth="1"/>
    <col min="3844" max="3844" width="9.85546875" style="97" bestFit="1" customWidth="1"/>
    <col min="3845" max="3845" width="10.42578125" style="97" customWidth="1"/>
    <col min="3846" max="3846" width="7.85546875" style="97" customWidth="1"/>
    <col min="3847" max="3847" width="11.7109375" style="97" customWidth="1"/>
    <col min="3848" max="3849" width="8.85546875" style="97"/>
    <col min="3850" max="3850" width="14.85546875" style="97" customWidth="1"/>
    <col min="3851" max="3851" width="9.5703125" style="97" customWidth="1"/>
    <col min="3852" max="3852" width="9.7109375" style="97" customWidth="1"/>
    <col min="3853" max="3853" width="8.85546875" style="97"/>
    <col min="3854" max="3854" width="7.7109375" style="97" customWidth="1"/>
    <col min="3855" max="3855" width="11.42578125" style="97" customWidth="1"/>
    <col min="3856" max="3856" width="10.28515625" style="97" bestFit="1" customWidth="1"/>
    <col min="3857" max="4090" width="8.85546875" style="97"/>
    <col min="4091" max="4091" width="20.28515625" style="97" customWidth="1"/>
    <col min="4092" max="4092" width="12.28515625" style="97" customWidth="1"/>
    <col min="4093" max="4093" width="8.140625" style="97" bestFit="1" customWidth="1"/>
    <col min="4094" max="4094" width="7" style="97" customWidth="1"/>
    <col min="4095" max="4095" width="8.7109375" style="97" customWidth="1"/>
    <col min="4096" max="4096" width="8.85546875" style="97" customWidth="1"/>
    <col min="4097" max="4097" width="7.5703125" style="97" customWidth="1"/>
    <col min="4098" max="4098" width="11.7109375" style="97" customWidth="1"/>
    <col min="4099" max="4099" width="9.7109375" style="97" customWidth="1"/>
    <col min="4100" max="4100" width="9.85546875" style="97" bestFit="1" customWidth="1"/>
    <col min="4101" max="4101" width="10.42578125" style="97" customWidth="1"/>
    <col min="4102" max="4102" width="7.85546875" style="97" customWidth="1"/>
    <col min="4103" max="4103" width="11.7109375" style="97" customWidth="1"/>
    <col min="4104" max="4105" width="8.85546875" style="97"/>
    <col min="4106" max="4106" width="14.85546875" style="97" customWidth="1"/>
    <col min="4107" max="4107" width="9.5703125" style="97" customWidth="1"/>
    <col min="4108" max="4108" width="9.7109375" style="97" customWidth="1"/>
    <col min="4109" max="4109" width="8.85546875" style="97"/>
    <col min="4110" max="4110" width="7.7109375" style="97" customWidth="1"/>
    <col min="4111" max="4111" width="11.42578125" style="97" customWidth="1"/>
    <col min="4112" max="4112" width="10.28515625" style="97" bestFit="1" customWidth="1"/>
    <col min="4113" max="4346" width="8.85546875" style="97"/>
    <col min="4347" max="4347" width="20.28515625" style="97" customWidth="1"/>
    <col min="4348" max="4348" width="12.28515625" style="97" customWidth="1"/>
    <col min="4349" max="4349" width="8.140625" style="97" bestFit="1" customWidth="1"/>
    <col min="4350" max="4350" width="7" style="97" customWidth="1"/>
    <col min="4351" max="4351" width="8.7109375" style="97" customWidth="1"/>
    <col min="4352" max="4352" width="8.85546875" style="97" customWidth="1"/>
    <col min="4353" max="4353" width="7.5703125" style="97" customWidth="1"/>
    <col min="4354" max="4354" width="11.7109375" style="97" customWidth="1"/>
    <col min="4355" max="4355" width="9.7109375" style="97" customWidth="1"/>
    <col min="4356" max="4356" width="9.85546875" style="97" bestFit="1" customWidth="1"/>
    <col min="4357" max="4357" width="10.42578125" style="97" customWidth="1"/>
    <col min="4358" max="4358" width="7.85546875" style="97" customWidth="1"/>
    <col min="4359" max="4359" width="11.7109375" style="97" customWidth="1"/>
    <col min="4360" max="4361" width="8.85546875" style="97"/>
    <col min="4362" max="4362" width="14.85546875" style="97" customWidth="1"/>
    <col min="4363" max="4363" width="9.5703125" style="97" customWidth="1"/>
    <col min="4364" max="4364" width="9.7109375" style="97" customWidth="1"/>
    <col min="4365" max="4365" width="8.85546875" style="97"/>
    <col min="4366" max="4366" width="7.7109375" style="97" customWidth="1"/>
    <col min="4367" max="4367" width="11.42578125" style="97" customWidth="1"/>
    <col min="4368" max="4368" width="10.28515625" style="97" bestFit="1" customWidth="1"/>
    <col min="4369" max="4602" width="8.85546875" style="97"/>
    <col min="4603" max="4603" width="20.28515625" style="97" customWidth="1"/>
    <col min="4604" max="4604" width="12.28515625" style="97" customWidth="1"/>
    <col min="4605" max="4605" width="8.140625" style="97" bestFit="1" customWidth="1"/>
    <col min="4606" max="4606" width="7" style="97" customWidth="1"/>
    <col min="4607" max="4607" width="8.7109375" style="97" customWidth="1"/>
    <col min="4608" max="4608" width="8.85546875" style="97" customWidth="1"/>
    <col min="4609" max="4609" width="7.5703125" style="97" customWidth="1"/>
    <col min="4610" max="4610" width="11.7109375" style="97" customWidth="1"/>
    <col min="4611" max="4611" width="9.7109375" style="97" customWidth="1"/>
    <col min="4612" max="4612" width="9.85546875" style="97" bestFit="1" customWidth="1"/>
    <col min="4613" max="4613" width="10.42578125" style="97" customWidth="1"/>
    <col min="4614" max="4614" width="7.85546875" style="97" customWidth="1"/>
    <col min="4615" max="4615" width="11.7109375" style="97" customWidth="1"/>
    <col min="4616" max="4617" width="8.85546875" style="97"/>
    <col min="4618" max="4618" width="14.85546875" style="97" customWidth="1"/>
    <col min="4619" max="4619" width="9.5703125" style="97" customWidth="1"/>
    <col min="4620" max="4620" width="9.7109375" style="97" customWidth="1"/>
    <col min="4621" max="4621" width="8.85546875" style="97"/>
    <col min="4622" max="4622" width="7.7109375" style="97" customWidth="1"/>
    <col min="4623" max="4623" width="11.42578125" style="97" customWidth="1"/>
    <col min="4624" max="4624" width="10.28515625" style="97" bestFit="1" customWidth="1"/>
    <col min="4625" max="4858" width="8.85546875" style="97"/>
    <col min="4859" max="4859" width="20.28515625" style="97" customWidth="1"/>
    <col min="4860" max="4860" width="12.28515625" style="97" customWidth="1"/>
    <col min="4861" max="4861" width="8.140625" style="97" bestFit="1" customWidth="1"/>
    <col min="4862" max="4862" width="7" style="97" customWidth="1"/>
    <col min="4863" max="4863" width="8.7109375" style="97" customWidth="1"/>
    <col min="4864" max="4864" width="8.85546875" style="97" customWidth="1"/>
    <col min="4865" max="4865" width="7.5703125" style="97" customWidth="1"/>
    <col min="4866" max="4866" width="11.7109375" style="97" customWidth="1"/>
    <col min="4867" max="4867" width="9.7109375" style="97" customWidth="1"/>
    <col min="4868" max="4868" width="9.85546875" style="97" bestFit="1" customWidth="1"/>
    <col min="4869" max="4869" width="10.42578125" style="97" customWidth="1"/>
    <col min="4870" max="4870" width="7.85546875" style="97" customWidth="1"/>
    <col min="4871" max="4871" width="11.7109375" style="97" customWidth="1"/>
    <col min="4872" max="4873" width="8.85546875" style="97"/>
    <col min="4874" max="4874" width="14.85546875" style="97" customWidth="1"/>
    <col min="4875" max="4875" width="9.5703125" style="97" customWidth="1"/>
    <col min="4876" max="4876" width="9.7109375" style="97" customWidth="1"/>
    <col min="4877" max="4877" width="8.85546875" style="97"/>
    <col min="4878" max="4878" width="7.7109375" style="97" customWidth="1"/>
    <col min="4879" max="4879" width="11.42578125" style="97" customWidth="1"/>
    <col min="4880" max="4880" width="10.28515625" style="97" bestFit="1" customWidth="1"/>
    <col min="4881" max="5114" width="8.85546875" style="97"/>
    <col min="5115" max="5115" width="20.28515625" style="97" customWidth="1"/>
    <col min="5116" max="5116" width="12.28515625" style="97" customWidth="1"/>
    <col min="5117" max="5117" width="8.140625" style="97" bestFit="1" customWidth="1"/>
    <col min="5118" max="5118" width="7" style="97" customWidth="1"/>
    <col min="5119" max="5119" width="8.7109375" style="97" customWidth="1"/>
    <col min="5120" max="5120" width="8.85546875" style="97" customWidth="1"/>
    <col min="5121" max="5121" width="7.5703125" style="97" customWidth="1"/>
    <col min="5122" max="5122" width="11.7109375" style="97" customWidth="1"/>
    <col min="5123" max="5123" width="9.7109375" style="97" customWidth="1"/>
    <col min="5124" max="5124" width="9.85546875" style="97" bestFit="1" customWidth="1"/>
    <col min="5125" max="5125" width="10.42578125" style="97" customWidth="1"/>
    <col min="5126" max="5126" width="7.85546875" style="97" customWidth="1"/>
    <col min="5127" max="5127" width="11.7109375" style="97" customWidth="1"/>
    <col min="5128" max="5129" width="8.85546875" style="97"/>
    <col min="5130" max="5130" width="14.85546875" style="97" customWidth="1"/>
    <col min="5131" max="5131" width="9.5703125" style="97" customWidth="1"/>
    <col min="5132" max="5132" width="9.7109375" style="97" customWidth="1"/>
    <col min="5133" max="5133" width="8.85546875" style="97"/>
    <col min="5134" max="5134" width="7.7109375" style="97" customWidth="1"/>
    <col min="5135" max="5135" width="11.42578125" style="97" customWidth="1"/>
    <col min="5136" max="5136" width="10.28515625" style="97" bestFit="1" customWidth="1"/>
    <col min="5137" max="5370" width="8.85546875" style="97"/>
    <col min="5371" max="5371" width="20.28515625" style="97" customWidth="1"/>
    <col min="5372" max="5372" width="12.28515625" style="97" customWidth="1"/>
    <col min="5373" max="5373" width="8.140625" style="97" bestFit="1" customWidth="1"/>
    <col min="5374" max="5374" width="7" style="97" customWidth="1"/>
    <col min="5375" max="5375" width="8.7109375" style="97" customWidth="1"/>
    <col min="5376" max="5376" width="8.85546875" style="97" customWidth="1"/>
    <col min="5377" max="5377" width="7.5703125" style="97" customWidth="1"/>
    <col min="5378" max="5378" width="11.7109375" style="97" customWidth="1"/>
    <col min="5379" max="5379" width="9.7109375" style="97" customWidth="1"/>
    <col min="5380" max="5380" width="9.85546875" style="97" bestFit="1" customWidth="1"/>
    <col min="5381" max="5381" width="10.42578125" style="97" customWidth="1"/>
    <col min="5382" max="5382" width="7.85546875" style="97" customWidth="1"/>
    <col min="5383" max="5383" width="11.7109375" style="97" customWidth="1"/>
    <col min="5384" max="5385" width="8.85546875" style="97"/>
    <col min="5386" max="5386" width="14.85546875" style="97" customWidth="1"/>
    <col min="5387" max="5387" width="9.5703125" style="97" customWidth="1"/>
    <col min="5388" max="5388" width="9.7109375" style="97" customWidth="1"/>
    <col min="5389" max="5389" width="8.85546875" style="97"/>
    <col min="5390" max="5390" width="7.7109375" style="97" customWidth="1"/>
    <col min="5391" max="5391" width="11.42578125" style="97" customWidth="1"/>
    <col min="5392" max="5392" width="10.28515625" style="97" bestFit="1" customWidth="1"/>
    <col min="5393" max="5626" width="8.85546875" style="97"/>
    <col min="5627" max="5627" width="20.28515625" style="97" customWidth="1"/>
    <col min="5628" max="5628" width="12.28515625" style="97" customWidth="1"/>
    <col min="5629" max="5629" width="8.140625" style="97" bestFit="1" customWidth="1"/>
    <col min="5630" max="5630" width="7" style="97" customWidth="1"/>
    <col min="5631" max="5631" width="8.7109375" style="97" customWidth="1"/>
    <col min="5632" max="5632" width="8.85546875" style="97" customWidth="1"/>
    <col min="5633" max="5633" width="7.5703125" style="97" customWidth="1"/>
    <col min="5634" max="5634" width="11.7109375" style="97" customWidth="1"/>
    <col min="5635" max="5635" width="9.7109375" style="97" customWidth="1"/>
    <col min="5636" max="5636" width="9.85546875" style="97" bestFit="1" customWidth="1"/>
    <col min="5637" max="5637" width="10.42578125" style="97" customWidth="1"/>
    <col min="5638" max="5638" width="7.85546875" style="97" customWidth="1"/>
    <col min="5639" max="5639" width="11.7109375" style="97" customWidth="1"/>
    <col min="5640" max="5641" width="8.85546875" style="97"/>
    <col min="5642" max="5642" width="14.85546875" style="97" customWidth="1"/>
    <col min="5643" max="5643" width="9.5703125" style="97" customWidth="1"/>
    <col min="5644" max="5644" width="9.7109375" style="97" customWidth="1"/>
    <col min="5645" max="5645" width="8.85546875" style="97"/>
    <col min="5646" max="5646" width="7.7109375" style="97" customWidth="1"/>
    <col min="5647" max="5647" width="11.42578125" style="97" customWidth="1"/>
    <col min="5648" max="5648" width="10.28515625" style="97" bestFit="1" customWidth="1"/>
    <col min="5649" max="5882" width="8.85546875" style="97"/>
    <col min="5883" max="5883" width="20.28515625" style="97" customWidth="1"/>
    <col min="5884" max="5884" width="12.28515625" style="97" customWidth="1"/>
    <col min="5885" max="5885" width="8.140625" style="97" bestFit="1" customWidth="1"/>
    <col min="5886" max="5886" width="7" style="97" customWidth="1"/>
    <col min="5887" max="5887" width="8.7109375" style="97" customWidth="1"/>
    <col min="5888" max="5888" width="8.85546875" style="97" customWidth="1"/>
    <col min="5889" max="5889" width="7.5703125" style="97" customWidth="1"/>
    <col min="5890" max="5890" width="11.7109375" style="97" customWidth="1"/>
    <col min="5891" max="5891" width="9.7109375" style="97" customWidth="1"/>
    <col min="5892" max="5892" width="9.85546875" style="97" bestFit="1" customWidth="1"/>
    <col min="5893" max="5893" width="10.42578125" style="97" customWidth="1"/>
    <col min="5894" max="5894" width="7.85546875" style="97" customWidth="1"/>
    <col min="5895" max="5895" width="11.7109375" style="97" customWidth="1"/>
    <col min="5896" max="5897" width="8.85546875" style="97"/>
    <col min="5898" max="5898" width="14.85546875" style="97" customWidth="1"/>
    <col min="5899" max="5899" width="9.5703125" style="97" customWidth="1"/>
    <col min="5900" max="5900" width="9.7109375" style="97" customWidth="1"/>
    <col min="5901" max="5901" width="8.85546875" style="97"/>
    <col min="5902" max="5902" width="7.7109375" style="97" customWidth="1"/>
    <col min="5903" max="5903" width="11.42578125" style="97" customWidth="1"/>
    <col min="5904" max="5904" width="10.28515625" style="97" bestFit="1" customWidth="1"/>
    <col min="5905" max="6138" width="8.85546875" style="97"/>
    <col min="6139" max="6139" width="20.28515625" style="97" customWidth="1"/>
    <col min="6140" max="6140" width="12.28515625" style="97" customWidth="1"/>
    <col min="6141" max="6141" width="8.140625" style="97" bestFit="1" customWidth="1"/>
    <col min="6142" max="6142" width="7" style="97" customWidth="1"/>
    <col min="6143" max="6143" width="8.7109375" style="97" customWidth="1"/>
    <col min="6144" max="6144" width="8.85546875" style="97" customWidth="1"/>
    <col min="6145" max="6145" width="7.5703125" style="97" customWidth="1"/>
    <col min="6146" max="6146" width="11.7109375" style="97" customWidth="1"/>
    <col min="6147" max="6147" width="9.7109375" style="97" customWidth="1"/>
    <col min="6148" max="6148" width="9.85546875" style="97" bestFit="1" customWidth="1"/>
    <col min="6149" max="6149" width="10.42578125" style="97" customWidth="1"/>
    <col min="6150" max="6150" width="7.85546875" style="97" customWidth="1"/>
    <col min="6151" max="6151" width="11.7109375" style="97" customWidth="1"/>
    <col min="6152" max="6153" width="8.85546875" style="97"/>
    <col min="6154" max="6154" width="14.85546875" style="97" customWidth="1"/>
    <col min="6155" max="6155" width="9.5703125" style="97" customWidth="1"/>
    <col min="6156" max="6156" width="9.7109375" style="97" customWidth="1"/>
    <col min="6157" max="6157" width="8.85546875" style="97"/>
    <col min="6158" max="6158" width="7.7109375" style="97" customWidth="1"/>
    <col min="6159" max="6159" width="11.42578125" style="97" customWidth="1"/>
    <col min="6160" max="6160" width="10.28515625" style="97" bestFit="1" customWidth="1"/>
    <col min="6161" max="6394" width="8.85546875" style="97"/>
    <col min="6395" max="6395" width="20.28515625" style="97" customWidth="1"/>
    <col min="6396" max="6396" width="12.28515625" style="97" customWidth="1"/>
    <col min="6397" max="6397" width="8.140625" style="97" bestFit="1" customWidth="1"/>
    <col min="6398" max="6398" width="7" style="97" customWidth="1"/>
    <col min="6399" max="6399" width="8.7109375" style="97" customWidth="1"/>
    <col min="6400" max="6400" width="8.85546875" style="97" customWidth="1"/>
    <col min="6401" max="6401" width="7.5703125" style="97" customWidth="1"/>
    <col min="6402" max="6402" width="11.7109375" style="97" customWidth="1"/>
    <col min="6403" max="6403" width="9.7109375" style="97" customWidth="1"/>
    <col min="6404" max="6404" width="9.85546875" style="97" bestFit="1" customWidth="1"/>
    <col min="6405" max="6405" width="10.42578125" style="97" customWidth="1"/>
    <col min="6406" max="6406" width="7.85546875" style="97" customWidth="1"/>
    <col min="6407" max="6407" width="11.7109375" style="97" customWidth="1"/>
    <col min="6408" max="6409" width="8.85546875" style="97"/>
    <col min="6410" max="6410" width="14.85546875" style="97" customWidth="1"/>
    <col min="6411" max="6411" width="9.5703125" style="97" customWidth="1"/>
    <col min="6412" max="6412" width="9.7109375" style="97" customWidth="1"/>
    <col min="6413" max="6413" width="8.85546875" style="97"/>
    <col min="6414" max="6414" width="7.7109375" style="97" customWidth="1"/>
    <col min="6415" max="6415" width="11.42578125" style="97" customWidth="1"/>
    <col min="6416" max="6416" width="10.28515625" style="97" bestFit="1" customWidth="1"/>
    <col min="6417" max="6650" width="8.85546875" style="97"/>
    <col min="6651" max="6651" width="20.28515625" style="97" customWidth="1"/>
    <col min="6652" max="6652" width="12.28515625" style="97" customWidth="1"/>
    <col min="6653" max="6653" width="8.140625" style="97" bestFit="1" customWidth="1"/>
    <col min="6654" max="6654" width="7" style="97" customWidth="1"/>
    <col min="6655" max="6655" width="8.7109375" style="97" customWidth="1"/>
    <col min="6656" max="6656" width="8.85546875" style="97" customWidth="1"/>
    <col min="6657" max="6657" width="7.5703125" style="97" customWidth="1"/>
    <col min="6658" max="6658" width="11.7109375" style="97" customWidth="1"/>
    <col min="6659" max="6659" width="9.7109375" style="97" customWidth="1"/>
    <col min="6660" max="6660" width="9.85546875" style="97" bestFit="1" customWidth="1"/>
    <col min="6661" max="6661" width="10.42578125" style="97" customWidth="1"/>
    <col min="6662" max="6662" width="7.85546875" style="97" customWidth="1"/>
    <col min="6663" max="6663" width="11.7109375" style="97" customWidth="1"/>
    <col min="6664" max="6665" width="8.85546875" style="97"/>
    <col min="6666" max="6666" width="14.85546875" style="97" customWidth="1"/>
    <col min="6667" max="6667" width="9.5703125" style="97" customWidth="1"/>
    <col min="6668" max="6668" width="9.7109375" style="97" customWidth="1"/>
    <col min="6669" max="6669" width="8.85546875" style="97"/>
    <col min="6670" max="6670" width="7.7109375" style="97" customWidth="1"/>
    <col min="6671" max="6671" width="11.42578125" style="97" customWidth="1"/>
    <col min="6672" max="6672" width="10.28515625" style="97" bestFit="1" customWidth="1"/>
    <col min="6673" max="6906" width="8.85546875" style="97"/>
    <col min="6907" max="6907" width="20.28515625" style="97" customWidth="1"/>
    <col min="6908" max="6908" width="12.28515625" style="97" customWidth="1"/>
    <col min="6909" max="6909" width="8.140625" style="97" bestFit="1" customWidth="1"/>
    <col min="6910" max="6910" width="7" style="97" customWidth="1"/>
    <col min="6911" max="6911" width="8.7109375" style="97" customWidth="1"/>
    <col min="6912" max="6912" width="8.85546875" style="97" customWidth="1"/>
    <col min="6913" max="6913" width="7.5703125" style="97" customWidth="1"/>
    <col min="6914" max="6914" width="11.7109375" style="97" customWidth="1"/>
    <col min="6915" max="6915" width="9.7109375" style="97" customWidth="1"/>
    <col min="6916" max="6916" width="9.85546875" style="97" bestFit="1" customWidth="1"/>
    <col min="6917" max="6917" width="10.42578125" style="97" customWidth="1"/>
    <col min="6918" max="6918" width="7.85546875" style="97" customWidth="1"/>
    <col min="6919" max="6919" width="11.7109375" style="97" customWidth="1"/>
    <col min="6920" max="6921" width="8.85546875" style="97"/>
    <col min="6922" max="6922" width="14.85546875" style="97" customWidth="1"/>
    <col min="6923" max="6923" width="9.5703125" style="97" customWidth="1"/>
    <col min="6924" max="6924" width="9.7109375" style="97" customWidth="1"/>
    <col min="6925" max="6925" width="8.85546875" style="97"/>
    <col min="6926" max="6926" width="7.7109375" style="97" customWidth="1"/>
    <col min="6927" max="6927" width="11.42578125" style="97" customWidth="1"/>
    <col min="6928" max="6928" width="10.28515625" style="97" bestFit="1" customWidth="1"/>
    <col min="6929" max="7162" width="8.85546875" style="97"/>
    <col min="7163" max="7163" width="20.28515625" style="97" customWidth="1"/>
    <col min="7164" max="7164" width="12.28515625" style="97" customWidth="1"/>
    <col min="7165" max="7165" width="8.140625" style="97" bestFit="1" customWidth="1"/>
    <col min="7166" max="7166" width="7" style="97" customWidth="1"/>
    <col min="7167" max="7167" width="8.7109375" style="97" customWidth="1"/>
    <col min="7168" max="7168" width="8.85546875" style="97" customWidth="1"/>
    <col min="7169" max="7169" width="7.5703125" style="97" customWidth="1"/>
    <col min="7170" max="7170" width="11.7109375" style="97" customWidth="1"/>
    <col min="7171" max="7171" width="9.7109375" style="97" customWidth="1"/>
    <col min="7172" max="7172" width="9.85546875" style="97" bestFit="1" customWidth="1"/>
    <col min="7173" max="7173" width="10.42578125" style="97" customWidth="1"/>
    <col min="7174" max="7174" width="7.85546875" style="97" customWidth="1"/>
    <col min="7175" max="7175" width="11.7109375" style="97" customWidth="1"/>
    <col min="7176" max="7177" width="8.85546875" style="97"/>
    <col min="7178" max="7178" width="14.85546875" style="97" customWidth="1"/>
    <col min="7179" max="7179" width="9.5703125" style="97" customWidth="1"/>
    <col min="7180" max="7180" width="9.7109375" style="97" customWidth="1"/>
    <col min="7181" max="7181" width="8.85546875" style="97"/>
    <col min="7182" max="7182" width="7.7109375" style="97" customWidth="1"/>
    <col min="7183" max="7183" width="11.42578125" style="97" customWidth="1"/>
    <col min="7184" max="7184" width="10.28515625" style="97" bestFit="1" customWidth="1"/>
    <col min="7185" max="7418" width="8.85546875" style="97"/>
    <col min="7419" max="7419" width="20.28515625" style="97" customWidth="1"/>
    <col min="7420" max="7420" width="12.28515625" style="97" customWidth="1"/>
    <col min="7421" max="7421" width="8.140625" style="97" bestFit="1" customWidth="1"/>
    <col min="7422" max="7422" width="7" style="97" customWidth="1"/>
    <col min="7423" max="7423" width="8.7109375" style="97" customWidth="1"/>
    <col min="7424" max="7424" width="8.85546875" style="97" customWidth="1"/>
    <col min="7425" max="7425" width="7.5703125" style="97" customWidth="1"/>
    <col min="7426" max="7426" width="11.7109375" style="97" customWidth="1"/>
    <col min="7427" max="7427" width="9.7109375" style="97" customWidth="1"/>
    <col min="7428" max="7428" width="9.85546875" style="97" bestFit="1" customWidth="1"/>
    <col min="7429" max="7429" width="10.42578125" style="97" customWidth="1"/>
    <col min="7430" max="7430" width="7.85546875" style="97" customWidth="1"/>
    <col min="7431" max="7431" width="11.7109375" style="97" customWidth="1"/>
    <col min="7432" max="7433" width="8.85546875" style="97"/>
    <col min="7434" max="7434" width="14.85546875" style="97" customWidth="1"/>
    <col min="7435" max="7435" width="9.5703125" style="97" customWidth="1"/>
    <col min="7436" max="7436" width="9.7109375" style="97" customWidth="1"/>
    <col min="7437" max="7437" width="8.85546875" style="97"/>
    <col min="7438" max="7438" width="7.7109375" style="97" customWidth="1"/>
    <col min="7439" max="7439" width="11.42578125" style="97" customWidth="1"/>
    <col min="7440" max="7440" width="10.28515625" style="97" bestFit="1" customWidth="1"/>
    <col min="7441" max="7674" width="8.85546875" style="97"/>
    <col min="7675" max="7675" width="20.28515625" style="97" customWidth="1"/>
    <col min="7676" max="7676" width="12.28515625" style="97" customWidth="1"/>
    <col min="7677" max="7677" width="8.140625" style="97" bestFit="1" customWidth="1"/>
    <col min="7678" max="7678" width="7" style="97" customWidth="1"/>
    <col min="7679" max="7679" width="8.7109375" style="97" customWidth="1"/>
    <col min="7680" max="7680" width="8.85546875" style="97" customWidth="1"/>
    <col min="7681" max="7681" width="7.5703125" style="97" customWidth="1"/>
    <col min="7682" max="7682" width="11.7109375" style="97" customWidth="1"/>
    <col min="7683" max="7683" width="9.7109375" style="97" customWidth="1"/>
    <col min="7684" max="7684" width="9.85546875" style="97" bestFit="1" customWidth="1"/>
    <col min="7685" max="7685" width="10.42578125" style="97" customWidth="1"/>
    <col min="7686" max="7686" width="7.85546875" style="97" customWidth="1"/>
    <col min="7687" max="7687" width="11.7109375" style="97" customWidth="1"/>
    <col min="7688" max="7689" width="8.85546875" style="97"/>
    <col min="7690" max="7690" width="14.85546875" style="97" customWidth="1"/>
    <col min="7691" max="7691" width="9.5703125" style="97" customWidth="1"/>
    <col min="7692" max="7692" width="9.7109375" style="97" customWidth="1"/>
    <col min="7693" max="7693" width="8.85546875" style="97"/>
    <col min="7694" max="7694" width="7.7109375" style="97" customWidth="1"/>
    <col min="7695" max="7695" width="11.42578125" style="97" customWidth="1"/>
    <col min="7696" max="7696" width="10.28515625" style="97" bestFit="1" customWidth="1"/>
    <col min="7697" max="7930" width="8.85546875" style="97"/>
    <col min="7931" max="7931" width="20.28515625" style="97" customWidth="1"/>
    <col min="7932" max="7932" width="12.28515625" style="97" customWidth="1"/>
    <col min="7933" max="7933" width="8.140625" style="97" bestFit="1" customWidth="1"/>
    <col min="7934" max="7934" width="7" style="97" customWidth="1"/>
    <col min="7935" max="7935" width="8.7109375" style="97" customWidth="1"/>
    <col min="7936" max="7936" width="8.85546875" style="97" customWidth="1"/>
    <col min="7937" max="7937" width="7.5703125" style="97" customWidth="1"/>
    <col min="7938" max="7938" width="11.7109375" style="97" customWidth="1"/>
    <col min="7939" max="7939" width="9.7109375" style="97" customWidth="1"/>
    <col min="7940" max="7940" width="9.85546875" style="97" bestFit="1" customWidth="1"/>
    <col min="7941" max="7941" width="10.42578125" style="97" customWidth="1"/>
    <col min="7942" max="7942" width="7.85546875" style="97" customWidth="1"/>
    <col min="7943" max="7943" width="11.7109375" style="97" customWidth="1"/>
    <col min="7944" max="7945" width="8.85546875" style="97"/>
    <col min="7946" max="7946" width="14.85546875" style="97" customWidth="1"/>
    <col min="7947" max="7947" width="9.5703125" style="97" customWidth="1"/>
    <col min="7948" max="7948" width="9.7109375" style="97" customWidth="1"/>
    <col min="7949" max="7949" width="8.85546875" style="97"/>
    <col min="7950" max="7950" width="7.7109375" style="97" customWidth="1"/>
    <col min="7951" max="7951" width="11.42578125" style="97" customWidth="1"/>
    <col min="7952" max="7952" width="10.28515625" style="97" bestFit="1" customWidth="1"/>
    <col min="7953" max="8186" width="8.85546875" style="97"/>
    <col min="8187" max="8187" width="20.28515625" style="97" customWidth="1"/>
    <col min="8188" max="8188" width="12.28515625" style="97" customWidth="1"/>
    <col min="8189" max="8189" width="8.140625" style="97" bestFit="1" customWidth="1"/>
    <col min="8190" max="8190" width="7" style="97" customWidth="1"/>
    <col min="8191" max="8191" width="8.7109375" style="97" customWidth="1"/>
    <col min="8192" max="8192" width="8.85546875" style="97" customWidth="1"/>
    <col min="8193" max="8193" width="7.5703125" style="97" customWidth="1"/>
    <col min="8194" max="8194" width="11.7109375" style="97" customWidth="1"/>
    <col min="8195" max="8195" width="9.7109375" style="97" customWidth="1"/>
    <col min="8196" max="8196" width="9.85546875" style="97" bestFit="1" customWidth="1"/>
    <col min="8197" max="8197" width="10.42578125" style="97" customWidth="1"/>
    <col min="8198" max="8198" width="7.85546875" style="97" customWidth="1"/>
    <col min="8199" max="8199" width="11.7109375" style="97" customWidth="1"/>
    <col min="8200" max="8201" width="8.85546875" style="97"/>
    <col min="8202" max="8202" width="14.85546875" style="97" customWidth="1"/>
    <col min="8203" max="8203" width="9.5703125" style="97" customWidth="1"/>
    <col min="8204" max="8204" width="9.7109375" style="97" customWidth="1"/>
    <col min="8205" max="8205" width="8.85546875" style="97"/>
    <col min="8206" max="8206" width="7.7109375" style="97" customWidth="1"/>
    <col min="8207" max="8207" width="11.42578125" style="97" customWidth="1"/>
    <col min="8208" max="8208" width="10.28515625" style="97" bestFit="1" customWidth="1"/>
    <col min="8209" max="8442" width="8.85546875" style="97"/>
    <col min="8443" max="8443" width="20.28515625" style="97" customWidth="1"/>
    <col min="8444" max="8444" width="12.28515625" style="97" customWidth="1"/>
    <col min="8445" max="8445" width="8.140625" style="97" bestFit="1" customWidth="1"/>
    <col min="8446" max="8446" width="7" style="97" customWidth="1"/>
    <col min="8447" max="8447" width="8.7109375" style="97" customWidth="1"/>
    <col min="8448" max="8448" width="8.85546875" style="97" customWidth="1"/>
    <col min="8449" max="8449" width="7.5703125" style="97" customWidth="1"/>
    <col min="8450" max="8450" width="11.7109375" style="97" customWidth="1"/>
    <col min="8451" max="8451" width="9.7109375" style="97" customWidth="1"/>
    <col min="8452" max="8452" width="9.85546875" style="97" bestFit="1" customWidth="1"/>
    <col min="8453" max="8453" width="10.42578125" style="97" customWidth="1"/>
    <col min="8454" max="8454" width="7.85546875" style="97" customWidth="1"/>
    <col min="8455" max="8455" width="11.7109375" style="97" customWidth="1"/>
    <col min="8456" max="8457" width="8.85546875" style="97"/>
    <col min="8458" max="8458" width="14.85546875" style="97" customWidth="1"/>
    <col min="8459" max="8459" width="9.5703125" style="97" customWidth="1"/>
    <col min="8460" max="8460" width="9.7109375" style="97" customWidth="1"/>
    <col min="8461" max="8461" width="8.85546875" style="97"/>
    <col min="8462" max="8462" width="7.7109375" style="97" customWidth="1"/>
    <col min="8463" max="8463" width="11.42578125" style="97" customWidth="1"/>
    <col min="8464" max="8464" width="10.28515625" style="97" bestFit="1" customWidth="1"/>
    <col min="8465" max="8698" width="8.85546875" style="97"/>
    <col min="8699" max="8699" width="20.28515625" style="97" customWidth="1"/>
    <col min="8700" max="8700" width="12.28515625" style="97" customWidth="1"/>
    <col min="8701" max="8701" width="8.140625" style="97" bestFit="1" customWidth="1"/>
    <col min="8702" max="8702" width="7" style="97" customWidth="1"/>
    <col min="8703" max="8703" width="8.7109375" style="97" customWidth="1"/>
    <col min="8704" max="8704" width="8.85546875" style="97" customWidth="1"/>
    <col min="8705" max="8705" width="7.5703125" style="97" customWidth="1"/>
    <col min="8706" max="8706" width="11.7109375" style="97" customWidth="1"/>
    <col min="8707" max="8707" width="9.7109375" style="97" customWidth="1"/>
    <col min="8708" max="8708" width="9.85546875" style="97" bestFit="1" customWidth="1"/>
    <col min="8709" max="8709" width="10.42578125" style="97" customWidth="1"/>
    <col min="8710" max="8710" width="7.85546875" style="97" customWidth="1"/>
    <col min="8711" max="8711" width="11.7109375" style="97" customWidth="1"/>
    <col min="8712" max="8713" width="8.85546875" style="97"/>
    <col min="8714" max="8714" width="14.85546875" style="97" customWidth="1"/>
    <col min="8715" max="8715" width="9.5703125" style="97" customWidth="1"/>
    <col min="8716" max="8716" width="9.7109375" style="97" customWidth="1"/>
    <col min="8717" max="8717" width="8.85546875" style="97"/>
    <col min="8718" max="8718" width="7.7109375" style="97" customWidth="1"/>
    <col min="8719" max="8719" width="11.42578125" style="97" customWidth="1"/>
    <col min="8720" max="8720" width="10.28515625" style="97" bestFit="1" customWidth="1"/>
    <col min="8721" max="8954" width="8.85546875" style="97"/>
    <col min="8955" max="8955" width="20.28515625" style="97" customWidth="1"/>
    <col min="8956" max="8956" width="12.28515625" style="97" customWidth="1"/>
    <col min="8957" max="8957" width="8.140625" style="97" bestFit="1" customWidth="1"/>
    <col min="8958" max="8958" width="7" style="97" customWidth="1"/>
    <col min="8959" max="8959" width="8.7109375" style="97" customWidth="1"/>
    <col min="8960" max="8960" width="8.85546875" style="97" customWidth="1"/>
    <col min="8961" max="8961" width="7.5703125" style="97" customWidth="1"/>
    <col min="8962" max="8962" width="11.7109375" style="97" customWidth="1"/>
    <col min="8963" max="8963" width="9.7109375" style="97" customWidth="1"/>
    <col min="8964" max="8964" width="9.85546875" style="97" bestFit="1" customWidth="1"/>
    <col min="8965" max="8965" width="10.42578125" style="97" customWidth="1"/>
    <col min="8966" max="8966" width="7.85546875" style="97" customWidth="1"/>
    <col min="8967" max="8967" width="11.7109375" style="97" customWidth="1"/>
    <col min="8968" max="8969" width="8.85546875" style="97"/>
    <col min="8970" max="8970" width="14.85546875" style="97" customWidth="1"/>
    <col min="8971" max="8971" width="9.5703125" style="97" customWidth="1"/>
    <col min="8972" max="8972" width="9.7109375" style="97" customWidth="1"/>
    <col min="8973" max="8973" width="8.85546875" style="97"/>
    <col min="8974" max="8974" width="7.7109375" style="97" customWidth="1"/>
    <col min="8975" max="8975" width="11.42578125" style="97" customWidth="1"/>
    <col min="8976" max="8976" width="10.28515625" style="97" bestFit="1" customWidth="1"/>
    <col min="8977" max="9210" width="8.85546875" style="97"/>
    <col min="9211" max="9211" width="20.28515625" style="97" customWidth="1"/>
    <col min="9212" max="9212" width="12.28515625" style="97" customWidth="1"/>
    <col min="9213" max="9213" width="8.140625" style="97" bestFit="1" customWidth="1"/>
    <col min="9214" max="9214" width="7" style="97" customWidth="1"/>
    <col min="9215" max="9215" width="8.7109375" style="97" customWidth="1"/>
    <col min="9216" max="9216" width="8.85546875" style="97" customWidth="1"/>
    <col min="9217" max="9217" width="7.5703125" style="97" customWidth="1"/>
    <col min="9218" max="9218" width="11.7109375" style="97" customWidth="1"/>
    <col min="9219" max="9219" width="9.7109375" style="97" customWidth="1"/>
    <col min="9220" max="9220" width="9.85546875" style="97" bestFit="1" customWidth="1"/>
    <col min="9221" max="9221" width="10.42578125" style="97" customWidth="1"/>
    <col min="9222" max="9222" width="7.85546875" style="97" customWidth="1"/>
    <col min="9223" max="9223" width="11.7109375" style="97" customWidth="1"/>
    <col min="9224" max="9225" width="8.85546875" style="97"/>
    <col min="9226" max="9226" width="14.85546875" style="97" customWidth="1"/>
    <col min="9227" max="9227" width="9.5703125" style="97" customWidth="1"/>
    <col min="9228" max="9228" width="9.7109375" style="97" customWidth="1"/>
    <col min="9229" max="9229" width="8.85546875" style="97"/>
    <col min="9230" max="9230" width="7.7109375" style="97" customWidth="1"/>
    <col min="9231" max="9231" width="11.42578125" style="97" customWidth="1"/>
    <col min="9232" max="9232" width="10.28515625" style="97" bestFit="1" customWidth="1"/>
    <col min="9233" max="9466" width="8.85546875" style="97"/>
    <col min="9467" max="9467" width="20.28515625" style="97" customWidth="1"/>
    <col min="9468" max="9468" width="12.28515625" style="97" customWidth="1"/>
    <col min="9469" max="9469" width="8.140625" style="97" bestFit="1" customWidth="1"/>
    <col min="9470" max="9470" width="7" style="97" customWidth="1"/>
    <col min="9471" max="9471" width="8.7109375" style="97" customWidth="1"/>
    <col min="9472" max="9472" width="8.85546875" style="97" customWidth="1"/>
    <col min="9473" max="9473" width="7.5703125" style="97" customWidth="1"/>
    <col min="9474" max="9474" width="11.7109375" style="97" customWidth="1"/>
    <col min="9475" max="9475" width="9.7109375" style="97" customWidth="1"/>
    <col min="9476" max="9476" width="9.85546875" style="97" bestFit="1" customWidth="1"/>
    <col min="9477" max="9477" width="10.42578125" style="97" customWidth="1"/>
    <col min="9478" max="9478" width="7.85546875" style="97" customWidth="1"/>
    <col min="9479" max="9479" width="11.7109375" style="97" customWidth="1"/>
    <col min="9480" max="9481" width="8.85546875" style="97"/>
    <col min="9482" max="9482" width="14.85546875" style="97" customWidth="1"/>
    <col min="9483" max="9483" width="9.5703125" style="97" customWidth="1"/>
    <col min="9484" max="9484" width="9.7109375" style="97" customWidth="1"/>
    <col min="9485" max="9485" width="8.85546875" style="97"/>
    <col min="9486" max="9486" width="7.7109375" style="97" customWidth="1"/>
    <col min="9487" max="9487" width="11.42578125" style="97" customWidth="1"/>
    <col min="9488" max="9488" width="10.28515625" style="97" bestFit="1" customWidth="1"/>
    <col min="9489" max="9722" width="8.85546875" style="97"/>
    <col min="9723" max="9723" width="20.28515625" style="97" customWidth="1"/>
    <col min="9724" max="9724" width="12.28515625" style="97" customWidth="1"/>
    <col min="9725" max="9725" width="8.140625" style="97" bestFit="1" customWidth="1"/>
    <col min="9726" max="9726" width="7" style="97" customWidth="1"/>
    <col min="9727" max="9727" width="8.7109375" style="97" customWidth="1"/>
    <col min="9728" max="9728" width="8.85546875" style="97" customWidth="1"/>
    <col min="9729" max="9729" width="7.5703125" style="97" customWidth="1"/>
    <col min="9730" max="9730" width="11.7109375" style="97" customWidth="1"/>
    <col min="9731" max="9731" width="9.7109375" style="97" customWidth="1"/>
    <col min="9732" max="9732" width="9.85546875" style="97" bestFit="1" customWidth="1"/>
    <col min="9733" max="9733" width="10.42578125" style="97" customWidth="1"/>
    <col min="9734" max="9734" width="7.85546875" style="97" customWidth="1"/>
    <col min="9735" max="9735" width="11.7109375" style="97" customWidth="1"/>
    <col min="9736" max="9737" width="8.85546875" style="97"/>
    <col min="9738" max="9738" width="14.85546875" style="97" customWidth="1"/>
    <col min="9739" max="9739" width="9.5703125" style="97" customWidth="1"/>
    <col min="9740" max="9740" width="9.7109375" style="97" customWidth="1"/>
    <col min="9741" max="9741" width="8.85546875" style="97"/>
    <col min="9742" max="9742" width="7.7109375" style="97" customWidth="1"/>
    <col min="9743" max="9743" width="11.42578125" style="97" customWidth="1"/>
    <col min="9744" max="9744" width="10.28515625" style="97" bestFit="1" customWidth="1"/>
    <col min="9745" max="9978" width="8.85546875" style="97"/>
    <col min="9979" max="9979" width="20.28515625" style="97" customWidth="1"/>
    <col min="9980" max="9980" width="12.28515625" style="97" customWidth="1"/>
    <col min="9981" max="9981" width="8.140625" style="97" bestFit="1" customWidth="1"/>
    <col min="9982" max="9982" width="7" style="97" customWidth="1"/>
    <col min="9983" max="9983" width="8.7109375" style="97" customWidth="1"/>
    <col min="9984" max="9984" width="8.85546875" style="97" customWidth="1"/>
    <col min="9985" max="9985" width="7.5703125" style="97" customWidth="1"/>
    <col min="9986" max="9986" width="11.7109375" style="97" customWidth="1"/>
    <col min="9987" max="9987" width="9.7109375" style="97" customWidth="1"/>
    <col min="9988" max="9988" width="9.85546875" style="97" bestFit="1" customWidth="1"/>
    <col min="9989" max="9989" width="10.42578125" style="97" customWidth="1"/>
    <col min="9990" max="9990" width="7.85546875" style="97" customWidth="1"/>
    <col min="9991" max="9991" width="11.7109375" style="97" customWidth="1"/>
    <col min="9992" max="9993" width="8.85546875" style="97"/>
    <col min="9994" max="9994" width="14.85546875" style="97" customWidth="1"/>
    <col min="9995" max="9995" width="9.5703125" style="97" customWidth="1"/>
    <col min="9996" max="9996" width="9.7109375" style="97" customWidth="1"/>
    <col min="9997" max="9997" width="8.85546875" style="97"/>
    <col min="9998" max="9998" width="7.7109375" style="97" customWidth="1"/>
    <col min="9999" max="9999" width="11.42578125" style="97" customWidth="1"/>
    <col min="10000" max="10000" width="10.28515625" style="97" bestFit="1" customWidth="1"/>
    <col min="10001" max="10234" width="8.85546875" style="97"/>
    <col min="10235" max="10235" width="20.28515625" style="97" customWidth="1"/>
    <col min="10236" max="10236" width="12.28515625" style="97" customWidth="1"/>
    <col min="10237" max="10237" width="8.140625" style="97" bestFit="1" customWidth="1"/>
    <col min="10238" max="10238" width="7" style="97" customWidth="1"/>
    <col min="10239" max="10239" width="8.7109375" style="97" customWidth="1"/>
    <col min="10240" max="10240" width="8.85546875" style="97" customWidth="1"/>
    <col min="10241" max="10241" width="7.5703125" style="97" customWidth="1"/>
    <col min="10242" max="10242" width="11.7109375" style="97" customWidth="1"/>
    <col min="10243" max="10243" width="9.7109375" style="97" customWidth="1"/>
    <col min="10244" max="10244" width="9.85546875" style="97" bestFit="1" customWidth="1"/>
    <col min="10245" max="10245" width="10.42578125" style="97" customWidth="1"/>
    <col min="10246" max="10246" width="7.85546875" style="97" customWidth="1"/>
    <col min="10247" max="10247" width="11.7109375" style="97" customWidth="1"/>
    <col min="10248" max="10249" width="8.85546875" style="97"/>
    <col min="10250" max="10250" width="14.85546875" style="97" customWidth="1"/>
    <col min="10251" max="10251" width="9.5703125" style="97" customWidth="1"/>
    <col min="10252" max="10252" width="9.7109375" style="97" customWidth="1"/>
    <col min="10253" max="10253" width="8.85546875" style="97"/>
    <col min="10254" max="10254" width="7.7109375" style="97" customWidth="1"/>
    <col min="10255" max="10255" width="11.42578125" style="97" customWidth="1"/>
    <col min="10256" max="10256" width="10.28515625" style="97" bestFit="1" customWidth="1"/>
    <col min="10257" max="10490" width="8.85546875" style="97"/>
    <col min="10491" max="10491" width="20.28515625" style="97" customWidth="1"/>
    <col min="10492" max="10492" width="12.28515625" style="97" customWidth="1"/>
    <col min="10493" max="10493" width="8.140625" style="97" bestFit="1" customWidth="1"/>
    <col min="10494" max="10494" width="7" style="97" customWidth="1"/>
    <col min="10495" max="10495" width="8.7109375" style="97" customWidth="1"/>
    <col min="10496" max="10496" width="8.85546875" style="97" customWidth="1"/>
    <col min="10497" max="10497" width="7.5703125" style="97" customWidth="1"/>
    <col min="10498" max="10498" width="11.7109375" style="97" customWidth="1"/>
    <col min="10499" max="10499" width="9.7109375" style="97" customWidth="1"/>
    <col min="10500" max="10500" width="9.85546875" style="97" bestFit="1" customWidth="1"/>
    <col min="10501" max="10501" width="10.42578125" style="97" customWidth="1"/>
    <col min="10502" max="10502" width="7.85546875" style="97" customWidth="1"/>
    <col min="10503" max="10503" width="11.7109375" style="97" customWidth="1"/>
    <col min="10504" max="10505" width="8.85546875" style="97"/>
    <col min="10506" max="10506" width="14.85546875" style="97" customWidth="1"/>
    <col min="10507" max="10507" width="9.5703125" style="97" customWidth="1"/>
    <col min="10508" max="10508" width="9.7109375" style="97" customWidth="1"/>
    <col min="10509" max="10509" width="8.85546875" style="97"/>
    <col min="10510" max="10510" width="7.7109375" style="97" customWidth="1"/>
    <col min="10511" max="10511" width="11.42578125" style="97" customWidth="1"/>
    <col min="10512" max="10512" width="10.28515625" style="97" bestFit="1" customWidth="1"/>
    <col min="10513" max="10746" width="8.85546875" style="97"/>
    <col min="10747" max="10747" width="20.28515625" style="97" customWidth="1"/>
    <col min="10748" max="10748" width="12.28515625" style="97" customWidth="1"/>
    <col min="10749" max="10749" width="8.140625" style="97" bestFit="1" customWidth="1"/>
    <col min="10750" max="10750" width="7" style="97" customWidth="1"/>
    <col min="10751" max="10751" width="8.7109375" style="97" customWidth="1"/>
    <col min="10752" max="10752" width="8.85546875" style="97" customWidth="1"/>
    <col min="10753" max="10753" width="7.5703125" style="97" customWidth="1"/>
    <col min="10754" max="10754" width="11.7109375" style="97" customWidth="1"/>
    <col min="10755" max="10755" width="9.7109375" style="97" customWidth="1"/>
    <col min="10756" max="10756" width="9.85546875" style="97" bestFit="1" customWidth="1"/>
    <col min="10757" max="10757" width="10.42578125" style="97" customWidth="1"/>
    <col min="10758" max="10758" width="7.85546875" style="97" customWidth="1"/>
    <col min="10759" max="10759" width="11.7109375" style="97" customWidth="1"/>
    <col min="10760" max="10761" width="8.85546875" style="97"/>
    <col min="10762" max="10762" width="14.85546875" style="97" customWidth="1"/>
    <col min="10763" max="10763" width="9.5703125" style="97" customWidth="1"/>
    <col min="10764" max="10764" width="9.7109375" style="97" customWidth="1"/>
    <col min="10765" max="10765" width="8.85546875" style="97"/>
    <col min="10766" max="10766" width="7.7109375" style="97" customWidth="1"/>
    <col min="10767" max="10767" width="11.42578125" style="97" customWidth="1"/>
    <col min="10768" max="10768" width="10.28515625" style="97" bestFit="1" customWidth="1"/>
    <col min="10769" max="11002" width="8.85546875" style="97"/>
    <col min="11003" max="11003" width="20.28515625" style="97" customWidth="1"/>
    <col min="11004" max="11004" width="12.28515625" style="97" customWidth="1"/>
    <col min="11005" max="11005" width="8.140625" style="97" bestFit="1" customWidth="1"/>
    <col min="11006" max="11006" width="7" style="97" customWidth="1"/>
    <col min="11007" max="11007" width="8.7109375" style="97" customWidth="1"/>
    <col min="11008" max="11008" width="8.85546875" style="97" customWidth="1"/>
    <col min="11009" max="11009" width="7.5703125" style="97" customWidth="1"/>
    <col min="11010" max="11010" width="11.7109375" style="97" customWidth="1"/>
    <col min="11011" max="11011" width="9.7109375" style="97" customWidth="1"/>
    <col min="11012" max="11012" width="9.85546875" style="97" bestFit="1" customWidth="1"/>
    <col min="11013" max="11013" width="10.42578125" style="97" customWidth="1"/>
    <col min="11014" max="11014" width="7.85546875" style="97" customWidth="1"/>
    <col min="11015" max="11015" width="11.7109375" style="97" customWidth="1"/>
    <col min="11016" max="11017" width="8.85546875" style="97"/>
    <col min="11018" max="11018" width="14.85546875" style="97" customWidth="1"/>
    <col min="11019" max="11019" width="9.5703125" style="97" customWidth="1"/>
    <col min="11020" max="11020" width="9.7109375" style="97" customWidth="1"/>
    <col min="11021" max="11021" width="8.85546875" style="97"/>
    <col min="11022" max="11022" width="7.7109375" style="97" customWidth="1"/>
    <col min="11023" max="11023" width="11.42578125" style="97" customWidth="1"/>
    <col min="11024" max="11024" width="10.28515625" style="97" bestFit="1" customWidth="1"/>
    <col min="11025" max="11258" width="8.85546875" style="97"/>
    <col min="11259" max="11259" width="20.28515625" style="97" customWidth="1"/>
    <col min="11260" max="11260" width="12.28515625" style="97" customWidth="1"/>
    <col min="11261" max="11261" width="8.140625" style="97" bestFit="1" customWidth="1"/>
    <col min="11262" max="11262" width="7" style="97" customWidth="1"/>
    <col min="11263" max="11263" width="8.7109375" style="97" customWidth="1"/>
    <col min="11264" max="11264" width="8.85546875" style="97" customWidth="1"/>
    <col min="11265" max="11265" width="7.5703125" style="97" customWidth="1"/>
    <col min="11266" max="11266" width="11.7109375" style="97" customWidth="1"/>
    <col min="11267" max="11267" width="9.7109375" style="97" customWidth="1"/>
    <col min="11268" max="11268" width="9.85546875" style="97" bestFit="1" customWidth="1"/>
    <col min="11269" max="11269" width="10.42578125" style="97" customWidth="1"/>
    <col min="11270" max="11270" width="7.85546875" style="97" customWidth="1"/>
    <col min="11271" max="11271" width="11.7109375" style="97" customWidth="1"/>
    <col min="11272" max="11273" width="8.85546875" style="97"/>
    <col min="11274" max="11274" width="14.85546875" style="97" customWidth="1"/>
    <col min="11275" max="11275" width="9.5703125" style="97" customWidth="1"/>
    <col min="11276" max="11276" width="9.7109375" style="97" customWidth="1"/>
    <col min="11277" max="11277" width="8.85546875" style="97"/>
    <col min="11278" max="11278" width="7.7109375" style="97" customWidth="1"/>
    <col min="11279" max="11279" width="11.42578125" style="97" customWidth="1"/>
    <col min="11280" max="11280" width="10.28515625" style="97" bestFit="1" customWidth="1"/>
    <col min="11281" max="11514" width="8.85546875" style="97"/>
    <col min="11515" max="11515" width="20.28515625" style="97" customWidth="1"/>
    <col min="11516" max="11516" width="12.28515625" style="97" customWidth="1"/>
    <col min="11517" max="11517" width="8.140625" style="97" bestFit="1" customWidth="1"/>
    <col min="11518" max="11518" width="7" style="97" customWidth="1"/>
    <col min="11519" max="11519" width="8.7109375" style="97" customWidth="1"/>
    <col min="11520" max="11520" width="8.85546875" style="97" customWidth="1"/>
    <col min="11521" max="11521" width="7.5703125" style="97" customWidth="1"/>
    <col min="11522" max="11522" width="11.7109375" style="97" customWidth="1"/>
    <col min="11523" max="11523" width="9.7109375" style="97" customWidth="1"/>
    <col min="11524" max="11524" width="9.85546875" style="97" bestFit="1" customWidth="1"/>
    <col min="11525" max="11525" width="10.42578125" style="97" customWidth="1"/>
    <col min="11526" max="11526" width="7.85546875" style="97" customWidth="1"/>
    <col min="11527" max="11527" width="11.7109375" style="97" customWidth="1"/>
    <col min="11528" max="11529" width="8.85546875" style="97"/>
    <col min="11530" max="11530" width="14.85546875" style="97" customWidth="1"/>
    <col min="11531" max="11531" width="9.5703125" style="97" customWidth="1"/>
    <col min="11532" max="11532" width="9.7109375" style="97" customWidth="1"/>
    <col min="11533" max="11533" width="8.85546875" style="97"/>
    <col min="11534" max="11534" width="7.7109375" style="97" customWidth="1"/>
    <col min="11535" max="11535" width="11.42578125" style="97" customWidth="1"/>
    <col min="11536" max="11536" width="10.28515625" style="97" bestFit="1" customWidth="1"/>
    <col min="11537" max="11770" width="8.85546875" style="97"/>
    <col min="11771" max="11771" width="20.28515625" style="97" customWidth="1"/>
    <col min="11772" max="11772" width="12.28515625" style="97" customWidth="1"/>
    <col min="11773" max="11773" width="8.140625" style="97" bestFit="1" customWidth="1"/>
    <col min="11774" max="11774" width="7" style="97" customWidth="1"/>
    <col min="11775" max="11775" width="8.7109375" style="97" customWidth="1"/>
    <col min="11776" max="11776" width="8.85546875" style="97" customWidth="1"/>
    <col min="11777" max="11777" width="7.5703125" style="97" customWidth="1"/>
    <col min="11778" max="11778" width="11.7109375" style="97" customWidth="1"/>
    <col min="11779" max="11779" width="9.7109375" style="97" customWidth="1"/>
    <col min="11780" max="11780" width="9.85546875" style="97" bestFit="1" customWidth="1"/>
    <col min="11781" max="11781" width="10.42578125" style="97" customWidth="1"/>
    <col min="11782" max="11782" width="7.85546875" style="97" customWidth="1"/>
    <col min="11783" max="11783" width="11.7109375" style="97" customWidth="1"/>
    <col min="11784" max="11785" width="8.85546875" style="97"/>
    <col min="11786" max="11786" width="14.85546875" style="97" customWidth="1"/>
    <col min="11787" max="11787" width="9.5703125" style="97" customWidth="1"/>
    <col min="11788" max="11788" width="9.7109375" style="97" customWidth="1"/>
    <col min="11789" max="11789" width="8.85546875" style="97"/>
    <col min="11790" max="11790" width="7.7109375" style="97" customWidth="1"/>
    <col min="11791" max="11791" width="11.42578125" style="97" customWidth="1"/>
    <col min="11792" max="11792" width="10.28515625" style="97" bestFit="1" customWidth="1"/>
    <col min="11793" max="12026" width="8.85546875" style="97"/>
    <col min="12027" max="12027" width="20.28515625" style="97" customWidth="1"/>
    <col min="12028" max="12028" width="12.28515625" style="97" customWidth="1"/>
    <col min="12029" max="12029" width="8.140625" style="97" bestFit="1" customWidth="1"/>
    <col min="12030" max="12030" width="7" style="97" customWidth="1"/>
    <col min="12031" max="12031" width="8.7109375" style="97" customWidth="1"/>
    <col min="12032" max="12032" width="8.85546875" style="97" customWidth="1"/>
    <col min="12033" max="12033" width="7.5703125" style="97" customWidth="1"/>
    <col min="12034" max="12034" width="11.7109375" style="97" customWidth="1"/>
    <col min="12035" max="12035" width="9.7109375" style="97" customWidth="1"/>
    <col min="12036" max="12036" width="9.85546875" style="97" bestFit="1" customWidth="1"/>
    <col min="12037" max="12037" width="10.42578125" style="97" customWidth="1"/>
    <col min="12038" max="12038" width="7.85546875" style="97" customWidth="1"/>
    <col min="12039" max="12039" width="11.7109375" style="97" customWidth="1"/>
    <col min="12040" max="12041" width="8.85546875" style="97"/>
    <col min="12042" max="12042" width="14.85546875" style="97" customWidth="1"/>
    <col min="12043" max="12043" width="9.5703125" style="97" customWidth="1"/>
    <col min="12044" max="12044" width="9.7109375" style="97" customWidth="1"/>
    <col min="12045" max="12045" width="8.85546875" style="97"/>
    <col min="12046" max="12046" width="7.7109375" style="97" customWidth="1"/>
    <col min="12047" max="12047" width="11.42578125" style="97" customWidth="1"/>
    <col min="12048" max="12048" width="10.28515625" style="97" bestFit="1" customWidth="1"/>
    <col min="12049" max="12282" width="8.85546875" style="97"/>
    <col min="12283" max="12283" width="20.28515625" style="97" customWidth="1"/>
    <col min="12284" max="12284" width="12.28515625" style="97" customWidth="1"/>
    <col min="12285" max="12285" width="8.140625" style="97" bestFit="1" customWidth="1"/>
    <col min="12286" max="12286" width="7" style="97" customWidth="1"/>
    <col min="12287" max="12287" width="8.7109375" style="97" customWidth="1"/>
    <col min="12288" max="12288" width="8.85546875" style="97" customWidth="1"/>
    <col min="12289" max="12289" width="7.5703125" style="97" customWidth="1"/>
    <col min="12290" max="12290" width="11.7109375" style="97" customWidth="1"/>
    <col min="12291" max="12291" width="9.7109375" style="97" customWidth="1"/>
    <col min="12292" max="12292" width="9.85546875" style="97" bestFit="1" customWidth="1"/>
    <col min="12293" max="12293" width="10.42578125" style="97" customWidth="1"/>
    <col min="12294" max="12294" width="7.85546875" style="97" customWidth="1"/>
    <col min="12295" max="12295" width="11.7109375" style="97" customWidth="1"/>
    <col min="12296" max="12297" width="8.85546875" style="97"/>
    <col min="12298" max="12298" width="14.85546875" style="97" customWidth="1"/>
    <col min="12299" max="12299" width="9.5703125" style="97" customWidth="1"/>
    <col min="12300" max="12300" width="9.7109375" style="97" customWidth="1"/>
    <col min="12301" max="12301" width="8.85546875" style="97"/>
    <col min="12302" max="12302" width="7.7109375" style="97" customWidth="1"/>
    <col min="12303" max="12303" width="11.42578125" style="97" customWidth="1"/>
    <col min="12304" max="12304" width="10.28515625" style="97" bestFit="1" customWidth="1"/>
    <col min="12305" max="12538" width="8.85546875" style="97"/>
    <col min="12539" max="12539" width="20.28515625" style="97" customWidth="1"/>
    <col min="12540" max="12540" width="12.28515625" style="97" customWidth="1"/>
    <col min="12541" max="12541" width="8.140625" style="97" bestFit="1" customWidth="1"/>
    <col min="12542" max="12542" width="7" style="97" customWidth="1"/>
    <col min="12543" max="12543" width="8.7109375" style="97" customWidth="1"/>
    <col min="12544" max="12544" width="8.85546875" style="97" customWidth="1"/>
    <col min="12545" max="12545" width="7.5703125" style="97" customWidth="1"/>
    <col min="12546" max="12546" width="11.7109375" style="97" customWidth="1"/>
    <col min="12547" max="12547" width="9.7109375" style="97" customWidth="1"/>
    <col min="12548" max="12548" width="9.85546875" style="97" bestFit="1" customWidth="1"/>
    <col min="12549" max="12549" width="10.42578125" style="97" customWidth="1"/>
    <col min="12550" max="12550" width="7.85546875" style="97" customWidth="1"/>
    <col min="12551" max="12551" width="11.7109375" style="97" customWidth="1"/>
    <col min="12552" max="12553" width="8.85546875" style="97"/>
    <col min="12554" max="12554" width="14.85546875" style="97" customWidth="1"/>
    <col min="12555" max="12555" width="9.5703125" style="97" customWidth="1"/>
    <col min="12556" max="12556" width="9.7109375" style="97" customWidth="1"/>
    <col min="12557" max="12557" width="8.85546875" style="97"/>
    <col min="12558" max="12558" width="7.7109375" style="97" customWidth="1"/>
    <col min="12559" max="12559" width="11.42578125" style="97" customWidth="1"/>
    <col min="12560" max="12560" width="10.28515625" style="97" bestFit="1" customWidth="1"/>
    <col min="12561" max="12794" width="8.85546875" style="97"/>
    <col min="12795" max="12795" width="20.28515625" style="97" customWidth="1"/>
    <col min="12796" max="12796" width="12.28515625" style="97" customWidth="1"/>
    <col min="12797" max="12797" width="8.140625" style="97" bestFit="1" customWidth="1"/>
    <col min="12798" max="12798" width="7" style="97" customWidth="1"/>
    <col min="12799" max="12799" width="8.7109375" style="97" customWidth="1"/>
    <col min="12800" max="12800" width="8.85546875" style="97" customWidth="1"/>
    <col min="12801" max="12801" width="7.5703125" style="97" customWidth="1"/>
    <col min="12802" max="12802" width="11.7109375" style="97" customWidth="1"/>
    <col min="12803" max="12803" width="9.7109375" style="97" customWidth="1"/>
    <col min="12804" max="12804" width="9.85546875" style="97" bestFit="1" customWidth="1"/>
    <col min="12805" max="12805" width="10.42578125" style="97" customWidth="1"/>
    <col min="12806" max="12806" width="7.85546875" style="97" customWidth="1"/>
    <col min="12807" max="12807" width="11.7109375" style="97" customWidth="1"/>
    <col min="12808" max="12809" width="8.85546875" style="97"/>
    <col min="12810" max="12810" width="14.85546875" style="97" customWidth="1"/>
    <col min="12811" max="12811" width="9.5703125" style="97" customWidth="1"/>
    <col min="12812" max="12812" width="9.7109375" style="97" customWidth="1"/>
    <col min="12813" max="12813" width="8.85546875" style="97"/>
    <col min="12814" max="12814" width="7.7109375" style="97" customWidth="1"/>
    <col min="12815" max="12815" width="11.42578125" style="97" customWidth="1"/>
    <col min="12816" max="12816" width="10.28515625" style="97" bestFit="1" customWidth="1"/>
    <col min="12817" max="13050" width="8.85546875" style="97"/>
    <col min="13051" max="13051" width="20.28515625" style="97" customWidth="1"/>
    <col min="13052" max="13052" width="12.28515625" style="97" customWidth="1"/>
    <col min="13053" max="13053" width="8.140625" style="97" bestFit="1" customWidth="1"/>
    <col min="13054" max="13054" width="7" style="97" customWidth="1"/>
    <col min="13055" max="13055" width="8.7109375" style="97" customWidth="1"/>
    <col min="13056" max="13056" width="8.85546875" style="97" customWidth="1"/>
    <col min="13057" max="13057" width="7.5703125" style="97" customWidth="1"/>
    <col min="13058" max="13058" width="11.7109375" style="97" customWidth="1"/>
    <col min="13059" max="13059" width="9.7109375" style="97" customWidth="1"/>
    <col min="13060" max="13060" width="9.85546875" style="97" bestFit="1" customWidth="1"/>
    <col min="13061" max="13061" width="10.42578125" style="97" customWidth="1"/>
    <col min="13062" max="13062" width="7.85546875" style="97" customWidth="1"/>
    <col min="13063" max="13063" width="11.7109375" style="97" customWidth="1"/>
    <col min="13064" max="13065" width="8.85546875" style="97"/>
    <col min="13066" max="13066" width="14.85546875" style="97" customWidth="1"/>
    <col min="13067" max="13067" width="9.5703125" style="97" customWidth="1"/>
    <col min="13068" max="13068" width="9.7109375" style="97" customWidth="1"/>
    <col min="13069" max="13069" width="8.85546875" style="97"/>
    <col min="13070" max="13070" width="7.7109375" style="97" customWidth="1"/>
    <col min="13071" max="13071" width="11.42578125" style="97" customWidth="1"/>
    <col min="13072" max="13072" width="10.28515625" style="97" bestFit="1" customWidth="1"/>
    <col min="13073" max="13306" width="8.85546875" style="97"/>
    <col min="13307" max="13307" width="20.28515625" style="97" customWidth="1"/>
    <col min="13308" max="13308" width="12.28515625" style="97" customWidth="1"/>
    <col min="13309" max="13309" width="8.140625" style="97" bestFit="1" customWidth="1"/>
    <col min="13310" max="13310" width="7" style="97" customWidth="1"/>
    <col min="13311" max="13311" width="8.7109375" style="97" customWidth="1"/>
    <col min="13312" max="13312" width="8.85546875" style="97" customWidth="1"/>
    <col min="13313" max="13313" width="7.5703125" style="97" customWidth="1"/>
    <col min="13314" max="13314" width="11.7109375" style="97" customWidth="1"/>
    <col min="13315" max="13315" width="9.7109375" style="97" customWidth="1"/>
    <col min="13316" max="13316" width="9.85546875" style="97" bestFit="1" customWidth="1"/>
    <col min="13317" max="13317" width="10.42578125" style="97" customWidth="1"/>
    <col min="13318" max="13318" width="7.85546875" style="97" customWidth="1"/>
    <col min="13319" max="13319" width="11.7109375" style="97" customWidth="1"/>
    <col min="13320" max="13321" width="8.85546875" style="97"/>
    <col min="13322" max="13322" width="14.85546875" style="97" customWidth="1"/>
    <col min="13323" max="13323" width="9.5703125" style="97" customWidth="1"/>
    <col min="13324" max="13324" width="9.7109375" style="97" customWidth="1"/>
    <col min="13325" max="13325" width="8.85546875" style="97"/>
    <col min="13326" max="13326" width="7.7109375" style="97" customWidth="1"/>
    <col min="13327" max="13327" width="11.42578125" style="97" customWidth="1"/>
    <col min="13328" max="13328" width="10.28515625" style="97" bestFit="1" customWidth="1"/>
    <col min="13329" max="13562" width="8.85546875" style="97"/>
    <col min="13563" max="13563" width="20.28515625" style="97" customWidth="1"/>
    <col min="13564" max="13564" width="12.28515625" style="97" customWidth="1"/>
    <col min="13565" max="13565" width="8.140625" style="97" bestFit="1" customWidth="1"/>
    <col min="13566" max="13566" width="7" style="97" customWidth="1"/>
    <col min="13567" max="13567" width="8.7109375" style="97" customWidth="1"/>
    <col min="13568" max="13568" width="8.85546875" style="97" customWidth="1"/>
    <col min="13569" max="13569" width="7.5703125" style="97" customWidth="1"/>
    <col min="13570" max="13570" width="11.7109375" style="97" customWidth="1"/>
    <col min="13571" max="13571" width="9.7109375" style="97" customWidth="1"/>
    <col min="13572" max="13572" width="9.85546875" style="97" bestFit="1" customWidth="1"/>
    <col min="13573" max="13573" width="10.42578125" style="97" customWidth="1"/>
    <col min="13574" max="13574" width="7.85546875" style="97" customWidth="1"/>
    <col min="13575" max="13575" width="11.7109375" style="97" customWidth="1"/>
    <col min="13576" max="13577" width="8.85546875" style="97"/>
    <col min="13578" max="13578" width="14.85546875" style="97" customWidth="1"/>
    <col min="13579" max="13579" width="9.5703125" style="97" customWidth="1"/>
    <col min="13580" max="13580" width="9.7109375" style="97" customWidth="1"/>
    <col min="13581" max="13581" width="8.85546875" style="97"/>
    <col min="13582" max="13582" width="7.7109375" style="97" customWidth="1"/>
    <col min="13583" max="13583" width="11.42578125" style="97" customWidth="1"/>
    <col min="13584" max="13584" width="10.28515625" style="97" bestFit="1" customWidth="1"/>
    <col min="13585" max="13818" width="8.85546875" style="97"/>
    <col min="13819" max="13819" width="20.28515625" style="97" customWidth="1"/>
    <col min="13820" max="13820" width="12.28515625" style="97" customWidth="1"/>
    <col min="13821" max="13821" width="8.140625" style="97" bestFit="1" customWidth="1"/>
    <col min="13822" max="13822" width="7" style="97" customWidth="1"/>
    <col min="13823" max="13823" width="8.7109375" style="97" customWidth="1"/>
    <col min="13824" max="13824" width="8.85546875" style="97" customWidth="1"/>
    <col min="13825" max="13825" width="7.5703125" style="97" customWidth="1"/>
    <col min="13826" max="13826" width="11.7109375" style="97" customWidth="1"/>
    <col min="13827" max="13827" width="9.7109375" style="97" customWidth="1"/>
    <col min="13828" max="13828" width="9.85546875" style="97" bestFit="1" customWidth="1"/>
    <col min="13829" max="13829" width="10.42578125" style="97" customWidth="1"/>
    <col min="13830" max="13830" width="7.85546875" style="97" customWidth="1"/>
    <col min="13831" max="13831" width="11.7109375" style="97" customWidth="1"/>
    <col min="13832" max="13833" width="8.85546875" style="97"/>
    <col min="13834" max="13834" width="14.85546875" style="97" customWidth="1"/>
    <col min="13835" max="13835" width="9.5703125" style="97" customWidth="1"/>
    <col min="13836" max="13836" width="9.7109375" style="97" customWidth="1"/>
    <col min="13837" max="13837" width="8.85546875" style="97"/>
    <col min="13838" max="13838" width="7.7109375" style="97" customWidth="1"/>
    <col min="13839" max="13839" width="11.42578125" style="97" customWidth="1"/>
    <col min="13840" max="13840" width="10.28515625" style="97" bestFit="1" customWidth="1"/>
    <col min="13841" max="14074" width="8.85546875" style="97"/>
    <col min="14075" max="14075" width="20.28515625" style="97" customWidth="1"/>
    <col min="14076" max="14076" width="12.28515625" style="97" customWidth="1"/>
    <col min="14077" max="14077" width="8.140625" style="97" bestFit="1" customWidth="1"/>
    <col min="14078" max="14078" width="7" style="97" customWidth="1"/>
    <col min="14079" max="14079" width="8.7109375" style="97" customWidth="1"/>
    <col min="14080" max="14080" width="8.85546875" style="97" customWidth="1"/>
    <col min="14081" max="14081" width="7.5703125" style="97" customWidth="1"/>
    <col min="14082" max="14082" width="11.7109375" style="97" customWidth="1"/>
    <col min="14083" max="14083" width="9.7109375" style="97" customWidth="1"/>
    <col min="14084" max="14084" width="9.85546875" style="97" bestFit="1" customWidth="1"/>
    <col min="14085" max="14085" width="10.42578125" style="97" customWidth="1"/>
    <col min="14086" max="14086" width="7.85546875" style="97" customWidth="1"/>
    <col min="14087" max="14087" width="11.7109375" style="97" customWidth="1"/>
    <col min="14088" max="14089" width="8.85546875" style="97"/>
    <col min="14090" max="14090" width="14.85546875" style="97" customWidth="1"/>
    <col min="14091" max="14091" width="9.5703125" style="97" customWidth="1"/>
    <col min="14092" max="14092" width="9.7109375" style="97" customWidth="1"/>
    <col min="14093" max="14093" width="8.85546875" style="97"/>
    <col min="14094" max="14094" width="7.7109375" style="97" customWidth="1"/>
    <col min="14095" max="14095" width="11.42578125" style="97" customWidth="1"/>
    <col min="14096" max="14096" width="10.28515625" style="97" bestFit="1" customWidth="1"/>
    <col min="14097" max="14330" width="8.85546875" style="97"/>
    <col min="14331" max="14331" width="20.28515625" style="97" customWidth="1"/>
    <col min="14332" max="14332" width="12.28515625" style="97" customWidth="1"/>
    <col min="14333" max="14333" width="8.140625" style="97" bestFit="1" customWidth="1"/>
    <col min="14334" max="14334" width="7" style="97" customWidth="1"/>
    <col min="14335" max="14335" width="8.7109375" style="97" customWidth="1"/>
    <col min="14336" max="14336" width="8.85546875" style="97" customWidth="1"/>
    <col min="14337" max="14337" width="7.5703125" style="97" customWidth="1"/>
    <col min="14338" max="14338" width="11.7109375" style="97" customWidth="1"/>
    <col min="14339" max="14339" width="9.7109375" style="97" customWidth="1"/>
    <col min="14340" max="14340" width="9.85546875" style="97" bestFit="1" customWidth="1"/>
    <col min="14341" max="14341" width="10.42578125" style="97" customWidth="1"/>
    <col min="14342" max="14342" width="7.85546875" style="97" customWidth="1"/>
    <col min="14343" max="14343" width="11.7109375" style="97" customWidth="1"/>
    <col min="14344" max="14345" width="8.85546875" style="97"/>
    <col min="14346" max="14346" width="14.85546875" style="97" customWidth="1"/>
    <col min="14347" max="14347" width="9.5703125" style="97" customWidth="1"/>
    <col min="14348" max="14348" width="9.7109375" style="97" customWidth="1"/>
    <col min="14349" max="14349" width="8.85546875" style="97"/>
    <col min="14350" max="14350" width="7.7109375" style="97" customWidth="1"/>
    <col min="14351" max="14351" width="11.42578125" style="97" customWidth="1"/>
    <col min="14352" max="14352" width="10.28515625" style="97" bestFit="1" customWidth="1"/>
    <col min="14353" max="14586" width="8.85546875" style="97"/>
    <col min="14587" max="14587" width="20.28515625" style="97" customWidth="1"/>
    <col min="14588" max="14588" width="12.28515625" style="97" customWidth="1"/>
    <col min="14589" max="14589" width="8.140625" style="97" bestFit="1" customWidth="1"/>
    <col min="14590" max="14590" width="7" style="97" customWidth="1"/>
    <col min="14591" max="14591" width="8.7109375" style="97" customWidth="1"/>
    <col min="14592" max="14592" width="8.85546875" style="97" customWidth="1"/>
    <col min="14593" max="14593" width="7.5703125" style="97" customWidth="1"/>
    <col min="14594" max="14594" width="11.7109375" style="97" customWidth="1"/>
    <col min="14595" max="14595" width="9.7109375" style="97" customWidth="1"/>
    <col min="14596" max="14596" width="9.85546875" style="97" bestFit="1" customWidth="1"/>
    <col min="14597" max="14597" width="10.42578125" style="97" customWidth="1"/>
    <col min="14598" max="14598" width="7.85546875" style="97" customWidth="1"/>
    <col min="14599" max="14599" width="11.7109375" style="97" customWidth="1"/>
    <col min="14600" max="14601" width="8.85546875" style="97"/>
    <col min="14602" max="14602" width="14.85546875" style="97" customWidth="1"/>
    <col min="14603" max="14603" width="9.5703125" style="97" customWidth="1"/>
    <col min="14604" max="14604" width="9.7109375" style="97" customWidth="1"/>
    <col min="14605" max="14605" width="8.85546875" style="97"/>
    <col min="14606" max="14606" width="7.7109375" style="97" customWidth="1"/>
    <col min="14607" max="14607" width="11.42578125" style="97" customWidth="1"/>
    <col min="14608" max="14608" width="10.28515625" style="97" bestFit="1" customWidth="1"/>
    <col min="14609" max="14842" width="8.85546875" style="97"/>
    <col min="14843" max="14843" width="20.28515625" style="97" customWidth="1"/>
    <col min="14844" max="14844" width="12.28515625" style="97" customWidth="1"/>
    <col min="14845" max="14845" width="8.140625" style="97" bestFit="1" customWidth="1"/>
    <col min="14846" max="14846" width="7" style="97" customWidth="1"/>
    <col min="14847" max="14847" width="8.7109375" style="97" customWidth="1"/>
    <col min="14848" max="14848" width="8.85546875" style="97" customWidth="1"/>
    <col min="14849" max="14849" width="7.5703125" style="97" customWidth="1"/>
    <col min="14850" max="14850" width="11.7109375" style="97" customWidth="1"/>
    <col min="14851" max="14851" width="9.7109375" style="97" customWidth="1"/>
    <col min="14852" max="14852" width="9.85546875" style="97" bestFit="1" customWidth="1"/>
    <col min="14853" max="14853" width="10.42578125" style="97" customWidth="1"/>
    <col min="14854" max="14854" width="7.85546875" style="97" customWidth="1"/>
    <col min="14855" max="14855" width="11.7109375" style="97" customWidth="1"/>
    <col min="14856" max="14857" width="8.85546875" style="97"/>
    <col min="14858" max="14858" width="14.85546875" style="97" customWidth="1"/>
    <col min="14859" max="14859" width="9.5703125" style="97" customWidth="1"/>
    <col min="14860" max="14860" width="9.7109375" style="97" customWidth="1"/>
    <col min="14861" max="14861" width="8.85546875" style="97"/>
    <col min="14862" max="14862" width="7.7109375" style="97" customWidth="1"/>
    <col min="14863" max="14863" width="11.42578125" style="97" customWidth="1"/>
    <col min="14864" max="14864" width="10.28515625" style="97" bestFit="1" customWidth="1"/>
    <col min="14865" max="15098" width="8.85546875" style="97"/>
    <col min="15099" max="15099" width="20.28515625" style="97" customWidth="1"/>
    <col min="15100" max="15100" width="12.28515625" style="97" customWidth="1"/>
    <col min="15101" max="15101" width="8.140625" style="97" bestFit="1" customWidth="1"/>
    <col min="15102" max="15102" width="7" style="97" customWidth="1"/>
    <col min="15103" max="15103" width="8.7109375" style="97" customWidth="1"/>
    <col min="15104" max="15104" width="8.85546875" style="97" customWidth="1"/>
    <col min="15105" max="15105" width="7.5703125" style="97" customWidth="1"/>
    <col min="15106" max="15106" width="11.7109375" style="97" customWidth="1"/>
    <col min="15107" max="15107" width="9.7109375" style="97" customWidth="1"/>
    <col min="15108" max="15108" width="9.85546875" style="97" bestFit="1" customWidth="1"/>
    <col min="15109" max="15109" width="10.42578125" style="97" customWidth="1"/>
    <col min="15110" max="15110" width="7.85546875" style="97" customWidth="1"/>
    <col min="15111" max="15111" width="11.7109375" style="97" customWidth="1"/>
    <col min="15112" max="15113" width="8.85546875" style="97"/>
    <col min="15114" max="15114" width="14.85546875" style="97" customWidth="1"/>
    <col min="15115" max="15115" width="9.5703125" style="97" customWidth="1"/>
    <col min="15116" max="15116" width="9.7109375" style="97" customWidth="1"/>
    <col min="15117" max="15117" width="8.85546875" style="97"/>
    <col min="15118" max="15118" width="7.7109375" style="97" customWidth="1"/>
    <col min="15119" max="15119" width="11.42578125" style="97" customWidth="1"/>
    <col min="15120" max="15120" width="10.28515625" style="97" bestFit="1" customWidth="1"/>
    <col min="15121" max="15354" width="8.85546875" style="97"/>
    <col min="15355" max="15355" width="20.28515625" style="97" customWidth="1"/>
    <col min="15356" max="15356" width="12.28515625" style="97" customWidth="1"/>
    <col min="15357" max="15357" width="8.140625" style="97" bestFit="1" customWidth="1"/>
    <col min="15358" max="15358" width="7" style="97" customWidth="1"/>
    <col min="15359" max="15359" width="8.7109375" style="97" customWidth="1"/>
    <col min="15360" max="15360" width="8.85546875" style="97" customWidth="1"/>
    <col min="15361" max="15361" width="7.5703125" style="97" customWidth="1"/>
    <col min="15362" max="15362" width="11.7109375" style="97" customWidth="1"/>
    <col min="15363" max="15363" width="9.7109375" style="97" customWidth="1"/>
    <col min="15364" max="15364" width="9.85546875" style="97" bestFit="1" customWidth="1"/>
    <col min="15365" max="15365" width="10.42578125" style="97" customWidth="1"/>
    <col min="15366" max="15366" width="7.85546875" style="97" customWidth="1"/>
    <col min="15367" max="15367" width="11.7109375" style="97" customWidth="1"/>
    <col min="15368" max="15369" width="8.85546875" style="97"/>
    <col min="15370" max="15370" width="14.85546875" style="97" customWidth="1"/>
    <col min="15371" max="15371" width="9.5703125" style="97" customWidth="1"/>
    <col min="15372" max="15372" width="9.7109375" style="97" customWidth="1"/>
    <col min="15373" max="15373" width="8.85546875" style="97"/>
    <col min="15374" max="15374" width="7.7109375" style="97" customWidth="1"/>
    <col min="15375" max="15375" width="11.42578125" style="97" customWidth="1"/>
    <col min="15376" max="15376" width="10.28515625" style="97" bestFit="1" customWidth="1"/>
    <col min="15377" max="15610" width="8.85546875" style="97"/>
    <col min="15611" max="15611" width="20.28515625" style="97" customWidth="1"/>
    <col min="15612" max="15612" width="12.28515625" style="97" customWidth="1"/>
    <col min="15613" max="15613" width="8.140625" style="97" bestFit="1" customWidth="1"/>
    <col min="15614" max="15614" width="7" style="97" customWidth="1"/>
    <col min="15615" max="15615" width="8.7109375" style="97" customWidth="1"/>
    <col min="15616" max="15616" width="8.85546875" style="97" customWidth="1"/>
    <col min="15617" max="15617" width="7.5703125" style="97" customWidth="1"/>
    <col min="15618" max="15618" width="11.7109375" style="97" customWidth="1"/>
    <col min="15619" max="15619" width="9.7109375" style="97" customWidth="1"/>
    <col min="15620" max="15620" width="9.85546875" style="97" bestFit="1" customWidth="1"/>
    <col min="15621" max="15621" width="10.42578125" style="97" customWidth="1"/>
    <col min="15622" max="15622" width="7.85546875" style="97" customWidth="1"/>
    <col min="15623" max="15623" width="11.7109375" style="97" customWidth="1"/>
    <col min="15624" max="15625" width="8.85546875" style="97"/>
    <col min="15626" max="15626" width="14.85546875" style="97" customWidth="1"/>
    <col min="15627" max="15627" width="9.5703125" style="97" customWidth="1"/>
    <col min="15628" max="15628" width="9.7109375" style="97" customWidth="1"/>
    <col min="15629" max="15629" width="8.85546875" style="97"/>
    <col min="15630" max="15630" width="7.7109375" style="97" customWidth="1"/>
    <col min="15631" max="15631" width="11.42578125" style="97" customWidth="1"/>
    <col min="15632" max="15632" width="10.28515625" style="97" bestFit="1" customWidth="1"/>
    <col min="15633" max="15866" width="8.85546875" style="97"/>
    <col min="15867" max="15867" width="20.28515625" style="97" customWidth="1"/>
    <col min="15868" max="15868" width="12.28515625" style="97" customWidth="1"/>
    <col min="15869" max="15869" width="8.140625" style="97" bestFit="1" customWidth="1"/>
    <col min="15870" max="15870" width="7" style="97" customWidth="1"/>
    <col min="15871" max="15871" width="8.7109375" style="97" customWidth="1"/>
    <col min="15872" max="15872" width="8.85546875" style="97" customWidth="1"/>
    <col min="15873" max="15873" width="7.5703125" style="97" customWidth="1"/>
    <col min="15874" max="15874" width="11.7109375" style="97" customWidth="1"/>
    <col min="15875" max="15875" width="9.7109375" style="97" customWidth="1"/>
    <col min="15876" max="15876" width="9.85546875" style="97" bestFit="1" customWidth="1"/>
    <col min="15877" max="15877" width="10.42578125" style="97" customWidth="1"/>
    <col min="15878" max="15878" width="7.85546875" style="97" customWidth="1"/>
    <col min="15879" max="15879" width="11.7109375" style="97" customWidth="1"/>
    <col min="15880" max="15881" width="8.85546875" style="97"/>
    <col min="15882" max="15882" width="14.85546875" style="97" customWidth="1"/>
    <col min="15883" max="15883" width="9.5703125" style="97" customWidth="1"/>
    <col min="15884" max="15884" width="9.7109375" style="97" customWidth="1"/>
    <col min="15885" max="15885" width="8.85546875" style="97"/>
    <col min="15886" max="15886" width="7.7109375" style="97" customWidth="1"/>
    <col min="15887" max="15887" width="11.42578125" style="97" customWidth="1"/>
    <col min="15888" max="15888" width="10.28515625" style="97" bestFit="1" customWidth="1"/>
    <col min="15889" max="16122" width="8.85546875" style="97"/>
    <col min="16123" max="16123" width="20.28515625" style="97" customWidth="1"/>
    <col min="16124" max="16124" width="12.28515625" style="97" customWidth="1"/>
    <col min="16125" max="16125" width="8.140625" style="97" bestFit="1" customWidth="1"/>
    <col min="16126" max="16126" width="7" style="97" customWidth="1"/>
    <col min="16127" max="16127" width="8.7109375" style="97" customWidth="1"/>
    <col min="16128" max="16128" width="8.85546875" style="97" customWidth="1"/>
    <col min="16129" max="16129" width="7.5703125" style="97" customWidth="1"/>
    <col min="16130" max="16130" width="11.7109375" style="97" customWidth="1"/>
    <col min="16131" max="16131" width="9.7109375" style="97" customWidth="1"/>
    <col min="16132" max="16132" width="9.85546875" style="97" bestFit="1" customWidth="1"/>
    <col min="16133" max="16133" width="10.42578125" style="97" customWidth="1"/>
    <col min="16134" max="16134" width="7.85546875" style="97" customWidth="1"/>
    <col min="16135" max="16135" width="11.7109375" style="97" customWidth="1"/>
    <col min="16136" max="16137" width="8.85546875" style="97"/>
    <col min="16138" max="16138" width="14.85546875" style="97" customWidth="1"/>
    <col min="16139" max="16139" width="9.5703125" style="97" customWidth="1"/>
    <col min="16140" max="16140" width="9.7109375" style="97" customWidth="1"/>
    <col min="16141" max="16141" width="8.85546875" style="97"/>
    <col min="16142" max="16142" width="7.7109375" style="97" customWidth="1"/>
    <col min="16143" max="16143" width="11.42578125" style="97" customWidth="1"/>
    <col min="16144" max="16144" width="10.28515625" style="97" bestFit="1" customWidth="1"/>
    <col min="16145" max="16384" width="8.85546875" style="97"/>
  </cols>
  <sheetData>
    <row r="1" spans="1:16" ht="15">
      <c r="A1" s="93" t="s">
        <v>190</v>
      </c>
      <c r="B1" s="95"/>
      <c r="C1" s="329"/>
      <c r="D1" s="96"/>
      <c r="E1" s="95"/>
      <c r="F1" s="94"/>
      <c r="G1" s="93"/>
      <c r="H1" s="95"/>
      <c r="I1" s="95"/>
      <c r="J1" s="95"/>
      <c r="K1" s="94"/>
      <c r="L1" s="95"/>
      <c r="M1" s="95"/>
      <c r="N1" s="95"/>
      <c r="O1" s="94"/>
      <c r="P1" s="94"/>
    </row>
    <row r="2" spans="1:16" ht="15.75" thickBot="1">
      <c r="A2" s="93"/>
      <c r="B2" s="95"/>
      <c r="C2" s="329"/>
      <c r="D2" s="96"/>
      <c r="E2" s="95"/>
      <c r="F2" s="94"/>
      <c r="G2" s="93"/>
      <c r="H2" s="95"/>
      <c r="I2" s="95"/>
      <c r="J2" s="95"/>
      <c r="K2" s="94"/>
      <c r="L2" s="95"/>
      <c r="M2" s="95"/>
      <c r="N2" s="95"/>
      <c r="O2" s="94"/>
      <c r="P2" s="94"/>
    </row>
    <row r="3" spans="1:16" ht="14.25">
      <c r="A3" s="136" t="s">
        <v>191</v>
      </c>
      <c r="B3" s="138"/>
      <c r="C3" s="330"/>
      <c r="D3" s="138"/>
      <c r="E3" s="138"/>
      <c r="F3" s="137"/>
      <c r="G3" s="137"/>
      <c r="H3" s="138"/>
      <c r="I3" s="138"/>
      <c r="J3" s="138"/>
      <c r="K3" s="137"/>
      <c r="L3" s="138"/>
      <c r="M3" s="138"/>
      <c r="N3" s="138"/>
      <c r="O3" s="139"/>
      <c r="P3" s="94"/>
    </row>
    <row r="4" spans="1:16" ht="14.25">
      <c r="A4" s="140"/>
      <c r="B4" s="144"/>
      <c r="C4" s="329"/>
      <c r="D4" s="95"/>
      <c r="E4" s="95"/>
      <c r="F4" s="94"/>
      <c r="G4" s="94"/>
      <c r="H4" s="95"/>
      <c r="I4" s="95"/>
      <c r="J4" s="311">
        <v>0.75</v>
      </c>
      <c r="K4" s="94"/>
      <c r="L4" s="95"/>
      <c r="M4" s="95"/>
      <c r="N4" s="95"/>
      <c r="O4" s="141"/>
      <c r="P4" s="94"/>
    </row>
    <row r="5" spans="1:16" s="101" customFormat="1" ht="34.5" thickBot="1">
      <c r="A5" s="142" t="s">
        <v>192</v>
      </c>
      <c r="B5" s="98" t="s">
        <v>193</v>
      </c>
      <c r="C5" s="99" t="s">
        <v>194</v>
      </c>
      <c r="D5" s="98" t="s">
        <v>195</v>
      </c>
      <c r="E5" s="98" t="s">
        <v>196</v>
      </c>
      <c r="F5" s="98" t="s">
        <v>197</v>
      </c>
      <c r="G5" s="98" t="s">
        <v>198</v>
      </c>
      <c r="H5" s="98" t="s">
        <v>25</v>
      </c>
      <c r="I5" s="98" t="s">
        <v>199</v>
      </c>
      <c r="J5" s="98" t="s">
        <v>200</v>
      </c>
      <c r="K5" s="98" t="s">
        <v>201</v>
      </c>
      <c r="L5" s="98" t="s">
        <v>202</v>
      </c>
      <c r="M5" s="98" t="s">
        <v>203</v>
      </c>
      <c r="N5" s="98" t="s">
        <v>204</v>
      </c>
      <c r="O5" s="143" t="s">
        <v>205</v>
      </c>
      <c r="P5" s="100"/>
    </row>
    <row r="6" spans="1:16" s="103" customFormat="1" ht="23.25" thickBot="1">
      <c r="A6" s="312">
        <f>'Ability to Repay'!C7</f>
        <v>0</v>
      </c>
      <c r="B6" s="145">
        <v>1</v>
      </c>
      <c r="C6" s="331"/>
      <c r="D6" s="134" t="s">
        <v>206</v>
      </c>
      <c r="E6" s="134" t="s">
        <v>207</v>
      </c>
      <c r="F6" s="243">
        <f>'Ability to Repay'!D16</f>
        <v>0</v>
      </c>
      <c r="G6" s="243">
        <f>'Ability to Repay'!H17</f>
        <v>0</v>
      </c>
      <c r="H6" s="244" t="e">
        <f>F6/G6</f>
        <v>#DIV/0!</v>
      </c>
      <c r="I6" s="314" t="s">
        <v>9</v>
      </c>
      <c r="J6" s="314" t="s">
        <v>9</v>
      </c>
      <c r="K6" s="313">
        <f>'Ability to Repay'!C22</f>
        <v>0</v>
      </c>
      <c r="L6" s="314" t="s">
        <v>9</v>
      </c>
      <c r="M6" s="314" t="s">
        <v>9</v>
      </c>
      <c r="N6" s="314" t="s">
        <v>9</v>
      </c>
      <c r="O6" s="135"/>
      <c r="P6" s="102"/>
    </row>
    <row r="7" spans="1:16" ht="14.25">
      <c r="A7" s="105"/>
      <c r="B7" s="111"/>
      <c r="C7" s="332"/>
      <c r="D7" s="107"/>
      <c r="E7" s="110"/>
      <c r="F7" s="108"/>
      <c r="G7" s="106"/>
      <c r="H7" s="109"/>
      <c r="I7" s="111"/>
      <c r="J7" s="111"/>
      <c r="K7" s="106"/>
      <c r="L7" s="111"/>
      <c r="M7" s="111"/>
      <c r="N7" s="111"/>
      <c r="O7" s="112"/>
      <c r="P7" s="94"/>
    </row>
    <row r="8" spans="1:16" ht="15" thickBot="1">
      <c r="A8" s="105"/>
      <c r="B8" s="111"/>
      <c r="C8" s="332"/>
      <c r="D8" s="107"/>
      <c r="E8" s="110"/>
      <c r="F8" s="108"/>
      <c r="G8" s="106"/>
      <c r="H8" s="109"/>
      <c r="I8" s="111"/>
      <c r="J8" s="111"/>
      <c r="K8" s="106"/>
      <c r="L8" s="111"/>
      <c r="M8" s="111"/>
      <c r="N8" s="111"/>
      <c r="O8" s="112"/>
      <c r="P8" s="94"/>
    </row>
    <row r="9" spans="1:16" ht="14.25">
      <c r="A9" s="136" t="s">
        <v>208</v>
      </c>
      <c r="B9" s="315"/>
      <c r="C9" s="333"/>
      <c r="D9" s="316"/>
      <c r="E9" s="317"/>
      <c r="F9" s="318"/>
      <c r="G9" s="319"/>
      <c r="H9" s="320"/>
      <c r="I9" s="315"/>
      <c r="J9" s="315"/>
      <c r="K9" s="319"/>
      <c r="L9" s="315"/>
      <c r="M9" s="315"/>
      <c r="N9" s="315"/>
      <c r="O9" s="146"/>
      <c r="P9" s="94"/>
    </row>
    <row r="10" spans="1:16" ht="14.25">
      <c r="A10" s="140"/>
      <c r="B10" s="144"/>
      <c r="C10" s="332"/>
      <c r="D10" s="107"/>
      <c r="E10" s="95"/>
      <c r="F10" s="108"/>
      <c r="G10" s="321"/>
      <c r="H10" s="109"/>
      <c r="I10" s="95"/>
      <c r="J10" s="311">
        <v>0.75</v>
      </c>
      <c r="K10" s="94"/>
      <c r="L10" s="95"/>
      <c r="M10" s="95"/>
      <c r="N10" s="95"/>
      <c r="O10" s="141"/>
      <c r="P10" s="94"/>
    </row>
    <row r="11" spans="1:16" s="101" customFormat="1" ht="48" customHeight="1" thickBot="1">
      <c r="A11" s="142" t="s">
        <v>192</v>
      </c>
      <c r="B11" s="98" t="s">
        <v>193</v>
      </c>
      <c r="C11" s="99" t="s">
        <v>194</v>
      </c>
      <c r="D11" s="98" t="s">
        <v>209</v>
      </c>
      <c r="E11" s="98" t="s">
        <v>196</v>
      </c>
      <c r="F11" s="98" t="s">
        <v>210</v>
      </c>
      <c r="G11" s="98" t="s">
        <v>198</v>
      </c>
      <c r="H11" s="98" t="s">
        <v>25</v>
      </c>
      <c r="I11" s="98" t="s">
        <v>199</v>
      </c>
      <c r="J11" s="98" t="s">
        <v>200</v>
      </c>
      <c r="K11" s="98" t="s">
        <v>211</v>
      </c>
      <c r="L11" s="98" t="s">
        <v>212</v>
      </c>
      <c r="M11" s="98" t="s">
        <v>203</v>
      </c>
      <c r="N11" s="98" t="s">
        <v>204</v>
      </c>
      <c r="O11" s="143" t="s">
        <v>205</v>
      </c>
      <c r="P11" s="100"/>
    </row>
    <row r="12" spans="1:16" s="103" customFormat="1" ht="33" customHeight="1">
      <c r="A12" s="360">
        <v>1</v>
      </c>
      <c r="B12" s="361">
        <v>1</v>
      </c>
      <c r="C12" s="362"/>
      <c r="D12" s="363"/>
      <c r="E12" s="364"/>
      <c r="F12" s="365">
        <v>0</v>
      </c>
      <c r="G12" s="366">
        <v>0</v>
      </c>
      <c r="H12" s="367" t="e">
        <f t="shared" ref="H12:H27" si="0">F12/G12</f>
        <v>#DIV/0!</v>
      </c>
      <c r="I12" s="368">
        <v>0</v>
      </c>
      <c r="J12" s="369">
        <f>I12*$J$10</f>
        <v>0</v>
      </c>
      <c r="K12" s="370"/>
      <c r="L12" s="368">
        <v>0</v>
      </c>
      <c r="M12" s="369">
        <f>J12-K12-L12</f>
        <v>0</v>
      </c>
      <c r="N12" s="369">
        <f t="shared" ref="N12:N13" si="1">M12*B12</f>
        <v>0</v>
      </c>
      <c r="O12" s="371"/>
      <c r="P12" s="102"/>
    </row>
    <row r="13" spans="1:16" s="103" customFormat="1" ht="33" customHeight="1">
      <c r="A13" s="372">
        <v>2</v>
      </c>
      <c r="B13" s="373">
        <v>1</v>
      </c>
      <c r="C13" s="374"/>
      <c r="D13" s="375"/>
      <c r="E13" s="376"/>
      <c r="F13" s="377">
        <v>0</v>
      </c>
      <c r="G13" s="378">
        <v>0</v>
      </c>
      <c r="H13" s="379" t="e">
        <f t="shared" si="0"/>
        <v>#DIV/0!</v>
      </c>
      <c r="I13" s="380">
        <v>0</v>
      </c>
      <c r="J13" s="381">
        <f>I13*$J$10</f>
        <v>0</v>
      </c>
      <c r="K13" s="382"/>
      <c r="L13" s="380">
        <v>0</v>
      </c>
      <c r="M13" s="381">
        <f>J13-K13-L13</f>
        <v>0</v>
      </c>
      <c r="N13" s="381">
        <f t="shared" si="1"/>
        <v>0</v>
      </c>
      <c r="O13" s="383"/>
      <c r="P13" s="102"/>
    </row>
    <row r="14" spans="1:16" s="103" customFormat="1" ht="33" customHeight="1">
      <c r="A14" s="372">
        <v>3</v>
      </c>
      <c r="B14" s="373">
        <v>1</v>
      </c>
      <c r="C14" s="374"/>
      <c r="D14" s="375"/>
      <c r="E14" s="376"/>
      <c r="F14" s="377">
        <v>0</v>
      </c>
      <c r="G14" s="378">
        <v>0</v>
      </c>
      <c r="H14" s="379" t="e">
        <f t="shared" ref="H14:H26" si="2">F14/G14</f>
        <v>#DIV/0!</v>
      </c>
      <c r="I14" s="380">
        <v>0</v>
      </c>
      <c r="J14" s="381">
        <f t="shared" ref="J14:J26" si="3">I14*$J$10</f>
        <v>0</v>
      </c>
      <c r="K14" s="382"/>
      <c r="L14" s="380">
        <v>0</v>
      </c>
      <c r="M14" s="381">
        <f t="shared" ref="M14:M26" si="4">J14-K14-L14</f>
        <v>0</v>
      </c>
      <c r="N14" s="381">
        <f t="shared" ref="N14:N26" si="5">M14*B14</f>
        <v>0</v>
      </c>
      <c r="O14" s="383"/>
      <c r="P14" s="102"/>
    </row>
    <row r="15" spans="1:16" s="103" customFormat="1" ht="33" customHeight="1">
      <c r="A15" s="372">
        <v>4</v>
      </c>
      <c r="B15" s="373">
        <v>1</v>
      </c>
      <c r="C15" s="374"/>
      <c r="D15" s="375"/>
      <c r="E15" s="376"/>
      <c r="F15" s="377">
        <v>0</v>
      </c>
      <c r="G15" s="378">
        <v>0</v>
      </c>
      <c r="H15" s="379" t="e">
        <f t="shared" si="2"/>
        <v>#DIV/0!</v>
      </c>
      <c r="I15" s="380">
        <v>0</v>
      </c>
      <c r="J15" s="381">
        <f t="shared" si="3"/>
        <v>0</v>
      </c>
      <c r="K15" s="382"/>
      <c r="L15" s="380">
        <v>0</v>
      </c>
      <c r="M15" s="381">
        <f t="shared" si="4"/>
        <v>0</v>
      </c>
      <c r="N15" s="381">
        <f t="shared" si="5"/>
        <v>0</v>
      </c>
      <c r="O15" s="383"/>
      <c r="P15" s="102"/>
    </row>
    <row r="16" spans="1:16" s="103" customFormat="1" ht="33" customHeight="1">
      <c r="A16" s="372">
        <v>5</v>
      </c>
      <c r="B16" s="373">
        <v>1</v>
      </c>
      <c r="C16" s="374"/>
      <c r="D16" s="375"/>
      <c r="E16" s="376"/>
      <c r="F16" s="377">
        <v>0</v>
      </c>
      <c r="G16" s="378">
        <v>0</v>
      </c>
      <c r="H16" s="379" t="e">
        <f t="shared" si="2"/>
        <v>#DIV/0!</v>
      </c>
      <c r="I16" s="380">
        <v>0</v>
      </c>
      <c r="J16" s="381">
        <f t="shared" si="3"/>
        <v>0</v>
      </c>
      <c r="K16" s="382"/>
      <c r="L16" s="380">
        <v>0</v>
      </c>
      <c r="M16" s="381">
        <f t="shared" si="4"/>
        <v>0</v>
      </c>
      <c r="N16" s="381">
        <f t="shared" si="5"/>
        <v>0</v>
      </c>
      <c r="O16" s="383"/>
      <c r="P16" s="102"/>
    </row>
    <row r="17" spans="1:16" s="103" customFormat="1" ht="33" customHeight="1">
      <c r="A17" s="372">
        <v>6</v>
      </c>
      <c r="B17" s="373">
        <v>1</v>
      </c>
      <c r="C17" s="374"/>
      <c r="D17" s="375"/>
      <c r="E17" s="376"/>
      <c r="F17" s="377">
        <v>0</v>
      </c>
      <c r="G17" s="378">
        <v>0</v>
      </c>
      <c r="H17" s="379" t="e">
        <f t="shared" si="2"/>
        <v>#DIV/0!</v>
      </c>
      <c r="I17" s="380">
        <v>0</v>
      </c>
      <c r="J17" s="381">
        <f t="shared" si="3"/>
        <v>0</v>
      </c>
      <c r="K17" s="382"/>
      <c r="L17" s="380">
        <v>0</v>
      </c>
      <c r="M17" s="381">
        <f t="shared" si="4"/>
        <v>0</v>
      </c>
      <c r="N17" s="381">
        <f t="shared" si="5"/>
        <v>0</v>
      </c>
      <c r="O17" s="383"/>
      <c r="P17" s="102"/>
    </row>
    <row r="18" spans="1:16" s="103" customFormat="1" ht="33" customHeight="1">
      <c r="A18" s="372">
        <v>7</v>
      </c>
      <c r="B18" s="373">
        <v>1</v>
      </c>
      <c r="C18" s="374"/>
      <c r="D18" s="375"/>
      <c r="E18" s="376"/>
      <c r="F18" s="377">
        <v>0</v>
      </c>
      <c r="G18" s="378">
        <v>0</v>
      </c>
      <c r="H18" s="379" t="e">
        <f t="shared" si="2"/>
        <v>#DIV/0!</v>
      </c>
      <c r="I18" s="380">
        <v>0</v>
      </c>
      <c r="J18" s="381">
        <f t="shared" si="3"/>
        <v>0</v>
      </c>
      <c r="K18" s="382"/>
      <c r="L18" s="380">
        <v>0</v>
      </c>
      <c r="M18" s="381">
        <f t="shared" si="4"/>
        <v>0</v>
      </c>
      <c r="N18" s="381">
        <f t="shared" si="5"/>
        <v>0</v>
      </c>
      <c r="O18" s="383"/>
      <c r="P18" s="102"/>
    </row>
    <row r="19" spans="1:16" s="103" customFormat="1" ht="33" customHeight="1">
      <c r="A19" s="372">
        <v>8</v>
      </c>
      <c r="B19" s="373">
        <v>1</v>
      </c>
      <c r="C19" s="374"/>
      <c r="D19" s="375"/>
      <c r="E19" s="376"/>
      <c r="F19" s="377">
        <v>0</v>
      </c>
      <c r="G19" s="378">
        <v>0</v>
      </c>
      <c r="H19" s="379" t="e">
        <f t="shared" si="2"/>
        <v>#DIV/0!</v>
      </c>
      <c r="I19" s="380">
        <v>0</v>
      </c>
      <c r="J19" s="381">
        <f t="shared" si="3"/>
        <v>0</v>
      </c>
      <c r="K19" s="382"/>
      <c r="L19" s="380">
        <v>0</v>
      </c>
      <c r="M19" s="381">
        <f t="shared" si="4"/>
        <v>0</v>
      </c>
      <c r="N19" s="381">
        <f t="shared" si="5"/>
        <v>0</v>
      </c>
      <c r="O19" s="383"/>
      <c r="P19" s="102"/>
    </row>
    <row r="20" spans="1:16" s="103" customFormat="1" ht="33" customHeight="1">
      <c r="A20" s="372">
        <v>9</v>
      </c>
      <c r="B20" s="373">
        <v>1</v>
      </c>
      <c r="C20" s="374"/>
      <c r="D20" s="375"/>
      <c r="E20" s="376"/>
      <c r="F20" s="377">
        <v>0</v>
      </c>
      <c r="G20" s="378">
        <v>0</v>
      </c>
      <c r="H20" s="379" t="e">
        <f t="shared" si="2"/>
        <v>#DIV/0!</v>
      </c>
      <c r="I20" s="380">
        <v>0</v>
      </c>
      <c r="J20" s="381">
        <f t="shared" si="3"/>
        <v>0</v>
      </c>
      <c r="K20" s="382"/>
      <c r="L20" s="380">
        <v>0</v>
      </c>
      <c r="M20" s="381">
        <f t="shared" si="4"/>
        <v>0</v>
      </c>
      <c r="N20" s="381">
        <f t="shared" si="5"/>
        <v>0</v>
      </c>
      <c r="O20" s="383"/>
      <c r="P20" s="102"/>
    </row>
    <row r="21" spans="1:16" s="103" customFormat="1" ht="33" customHeight="1">
      <c r="A21" s="372">
        <v>10</v>
      </c>
      <c r="B21" s="373">
        <v>1</v>
      </c>
      <c r="C21" s="374"/>
      <c r="D21" s="375"/>
      <c r="E21" s="376"/>
      <c r="F21" s="377">
        <v>0</v>
      </c>
      <c r="G21" s="378">
        <v>0</v>
      </c>
      <c r="H21" s="379" t="e">
        <f t="shared" si="2"/>
        <v>#DIV/0!</v>
      </c>
      <c r="I21" s="380">
        <v>0</v>
      </c>
      <c r="J21" s="381">
        <f t="shared" si="3"/>
        <v>0</v>
      </c>
      <c r="K21" s="382"/>
      <c r="L21" s="380">
        <v>0</v>
      </c>
      <c r="M21" s="381">
        <f t="shared" si="4"/>
        <v>0</v>
      </c>
      <c r="N21" s="381">
        <f t="shared" si="5"/>
        <v>0</v>
      </c>
      <c r="O21" s="383"/>
      <c r="P21" s="102"/>
    </row>
    <row r="22" spans="1:16" s="103" customFormat="1" ht="33" customHeight="1">
      <c r="A22" s="372">
        <v>11</v>
      </c>
      <c r="B22" s="373">
        <v>1</v>
      </c>
      <c r="C22" s="374"/>
      <c r="D22" s="375"/>
      <c r="E22" s="376"/>
      <c r="F22" s="377">
        <v>0</v>
      </c>
      <c r="G22" s="378">
        <v>0</v>
      </c>
      <c r="H22" s="379" t="e">
        <f t="shared" si="2"/>
        <v>#DIV/0!</v>
      </c>
      <c r="I22" s="380">
        <v>0</v>
      </c>
      <c r="J22" s="381">
        <f t="shared" si="3"/>
        <v>0</v>
      </c>
      <c r="K22" s="382"/>
      <c r="L22" s="380">
        <v>0</v>
      </c>
      <c r="M22" s="381">
        <f t="shared" si="4"/>
        <v>0</v>
      </c>
      <c r="N22" s="381">
        <f t="shared" si="5"/>
        <v>0</v>
      </c>
      <c r="O22" s="383"/>
      <c r="P22" s="102"/>
    </row>
    <row r="23" spans="1:16" s="103" customFormat="1" ht="33" customHeight="1">
      <c r="A23" s="372">
        <v>12</v>
      </c>
      <c r="B23" s="373">
        <v>1</v>
      </c>
      <c r="C23" s="374"/>
      <c r="D23" s="375"/>
      <c r="E23" s="376"/>
      <c r="F23" s="377">
        <v>0</v>
      </c>
      <c r="G23" s="378">
        <v>0</v>
      </c>
      <c r="H23" s="379" t="e">
        <f t="shared" si="2"/>
        <v>#DIV/0!</v>
      </c>
      <c r="I23" s="380">
        <v>0</v>
      </c>
      <c r="J23" s="381">
        <f t="shared" si="3"/>
        <v>0</v>
      </c>
      <c r="K23" s="382"/>
      <c r="L23" s="380">
        <v>0</v>
      </c>
      <c r="M23" s="381">
        <f t="shared" si="4"/>
        <v>0</v>
      </c>
      <c r="N23" s="381">
        <f t="shared" si="5"/>
        <v>0</v>
      </c>
      <c r="O23" s="383"/>
      <c r="P23" s="102"/>
    </row>
    <row r="24" spans="1:16" s="103" customFormat="1" ht="33" customHeight="1">
      <c r="A24" s="372">
        <v>13</v>
      </c>
      <c r="B24" s="373">
        <v>1</v>
      </c>
      <c r="C24" s="374"/>
      <c r="D24" s="375"/>
      <c r="E24" s="376"/>
      <c r="F24" s="377">
        <v>0</v>
      </c>
      <c r="G24" s="378">
        <v>0</v>
      </c>
      <c r="H24" s="379" t="e">
        <f t="shared" si="2"/>
        <v>#DIV/0!</v>
      </c>
      <c r="I24" s="380">
        <v>0</v>
      </c>
      <c r="J24" s="381">
        <f t="shared" si="3"/>
        <v>0</v>
      </c>
      <c r="K24" s="382"/>
      <c r="L24" s="380">
        <v>0</v>
      </c>
      <c r="M24" s="381">
        <f t="shared" si="4"/>
        <v>0</v>
      </c>
      <c r="N24" s="381">
        <f t="shared" si="5"/>
        <v>0</v>
      </c>
      <c r="O24" s="383"/>
      <c r="P24" s="102"/>
    </row>
    <row r="25" spans="1:16" s="103" customFormat="1" ht="33" customHeight="1">
      <c r="A25" s="372">
        <v>14</v>
      </c>
      <c r="B25" s="373">
        <v>1</v>
      </c>
      <c r="C25" s="374"/>
      <c r="D25" s="375"/>
      <c r="E25" s="376"/>
      <c r="F25" s="377">
        <v>0</v>
      </c>
      <c r="G25" s="378">
        <v>0</v>
      </c>
      <c r="H25" s="379" t="e">
        <f t="shared" si="2"/>
        <v>#DIV/0!</v>
      </c>
      <c r="I25" s="380">
        <v>0</v>
      </c>
      <c r="J25" s="381">
        <f t="shared" si="3"/>
        <v>0</v>
      </c>
      <c r="K25" s="382"/>
      <c r="L25" s="380">
        <v>0</v>
      </c>
      <c r="M25" s="381">
        <f t="shared" si="4"/>
        <v>0</v>
      </c>
      <c r="N25" s="381">
        <f t="shared" si="5"/>
        <v>0</v>
      </c>
      <c r="O25" s="383"/>
      <c r="P25" s="102"/>
    </row>
    <row r="26" spans="1:16" s="103" customFormat="1" ht="33" customHeight="1" thickBot="1">
      <c r="A26" s="384">
        <v>15</v>
      </c>
      <c r="B26" s="385">
        <v>1</v>
      </c>
      <c r="C26" s="386"/>
      <c r="D26" s="387"/>
      <c r="E26" s="388"/>
      <c r="F26" s="389">
        <v>0</v>
      </c>
      <c r="G26" s="390">
        <v>0</v>
      </c>
      <c r="H26" s="391" t="e">
        <f t="shared" si="2"/>
        <v>#DIV/0!</v>
      </c>
      <c r="I26" s="392">
        <v>0</v>
      </c>
      <c r="J26" s="393">
        <f t="shared" si="3"/>
        <v>0</v>
      </c>
      <c r="K26" s="394"/>
      <c r="L26" s="392">
        <v>0</v>
      </c>
      <c r="M26" s="393">
        <f t="shared" si="4"/>
        <v>0</v>
      </c>
      <c r="N26" s="393">
        <f t="shared" si="5"/>
        <v>0</v>
      </c>
      <c r="O26" s="395"/>
      <c r="P26" s="102"/>
    </row>
    <row r="27" spans="1:16" s="322" customFormat="1" ht="33" customHeight="1" thickBot="1">
      <c r="A27" s="247" t="s">
        <v>175</v>
      </c>
      <c r="B27" s="246"/>
      <c r="C27" s="334"/>
      <c r="D27" s="248"/>
      <c r="E27" s="310"/>
      <c r="F27" s="309">
        <f>SUM(F12:F26)</f>
        <v>0</v>
      </c>
      <c r="G27" s="309">
        <f>SUM(G12:G26)</f>
        <v>0</v>
      </c>
      <c r="H27" s="245" t="e">
        <f t="shared" si="0"/>
        <v>#DIV/0!</v>
      </c>
      <c r="I27" s="306">
        <f>SUM(I12:I26)</f>
        <v>0</v>
      </c>
      <c r="J27" s="306">
        <f>SUM(J12:J26)</f>
        <v>0</v>
      </c>
      <c r="K27" s="307">
        <f>SUM(K12:K26)</f>
        <v>0</v>
      </c>
      <c r="L27" s="306">
        <f>SUM(L12:L26)</f>
        <v>0</v>
      </c>
      <c r="M27" s="306">
        <f>J27-K27-L27</f>
        <v>0</v>
      </c>
      <c r="N27" s="308">
        <f>SUM(N12:N26)</f>
        <v>0</v>
      </c>
      <c r="O27" s="249" t="s">
        <v>213</v>
      </c>
    </row>
    <row r="28" spans="1:16" s="104" customFormat="1" ht="4.5" customHeight="1" thickTop="1" thickBot="1">
      <c r="A28" s="147"/>
      <c r="B28" s="148"/>
      <c r="C28" s="335"/>
      <c r="D28" s="149"/>
      <c r="E28" s="150"/>
      <c r="F28" s="151"/>
      <c r="G28" s="152"/>
      <c r="H28" s="153"/>
      <c r="I28" s="148"/>
      <c r="J28" s="148"/>
      <c r="K28" s="152"/>
      <c r="L28" s="148"/>
      <c r="M28" s="148"/>
      <c r="N28" s="148"/>
      <c r="O28" s="154"/>
    </row>
    <row r="29" spans="1:16" s="114" customFormat="1" ht="15">
      <c r="A29" s="104"/>
      <c r="B29" s="119"/>
      <c r="C29" s="336"/>
      <c r="D29" s="117"/>
      <c r="E29" s="115"/>
      <c r="F29" s="118"/>
      <c r="G29" s="116"/>
      <c r="H29" s="117"/>
      <c r="I29" s="119"/>
      <c r="J29" s="119"/>
      <c r="K29" s="116"/>
      <c r="L29" s="119"/>
      <c r="M29" s="119"/>
      <c r="N29" s="119"/>
      <c r="O29" s="113"/>
      <c r="P29" s="93"/>
    </row>
    <row r="30" spans="1:16" ht="16.5" customHeight="1">
      <c r="B30" s="123"/>
      <c r="H30" s="122"/>
      <c r="I30" s="123"/>
      <c r="J30" s="123"/>
      <c r="K30" s="121"/>
      <c r="L30" s="123"/>
      <c r="M30" s="123"/>
      <c r="N30" s="123"/>
      <c r="O30" s="12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5" scale="86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1"/>
  <sheetViews>
    <sheetView workbookViewId="0">
      <selection activeCell="A6" sqref="A6"/>
    </sheetView>
  </sheetViews>
  <sheetFormatPr defaultRowHeight="15"/>
  <cols>
    <col min="1" max="1" width="22.28515625" style="251" customWidth="1"/>
    <col min="2" max="2" width="19.85546875" style="251" customWidth="1"/>
    <col min="3" max="3" width="31.140625" style="251" customWidth="1"/>
    <col min="4" max="4" width="22.7109375" style="251" customWidth="1"/>
    <col min="5" max="5" width="40.28515625" style="251" bestFit="1" customWidth="1"/>
    <col min="6" max="6" width="40.5703125" style="251" bestFit="1" customWidth="1"/>
    <col min="7" max="7" width="32.28515625" style="251" bestFit="1" customWidth="1"/>
    <col min="8" max="255" width="9.140625" style="251"/>
    <col min="256" max="256" width="14.42578125" style="251" customWidth="1"/>
    <col min="257" max="257" width="19.85546875" style="251" customWidth="1"/>
    <col min="258" max="258" width="27.7109375" style="251" customWidth="1"/>
    <col min="259" max="259" width="30.28515625" style="251" bestFit="1" customWidth="1"/>
    <col min="260" max="260" width="27.85546875" style="251" customWidth="1"/>
    <col min="261" max="511" width="9.140625" style="251"/>
    <col min="512" max="512" width="14.42578125" style="251" customWidth="1"/>
    <col min="513" max="513" width="19.85546875" style="251" customWidth="1"/>
    <col min="514" max="514" width="27.7109375" style="251" customWidth="1"/>
    <col min="515" max="515" width="30.28515625" style="251" bestFit="1" customWidth="1"/>
    <col min="516" max="516" width="27.85546875" style="251" customWidth="1"/>
    <col min="517" max="767" width="9.140625" style="251"/>
    <col min="768" max="768" width="14.42578125" style="251" customWidth="1"/>
    <col min="769" max="769" width="19.85546875" style="251" customWidth="1"/>
    <col min="770" max="770" width="27.7109375" style="251" customWidth="1"/>
    <col min="771" max="771" width="30.28515625" style="251" bestFit="1" customWidth="1"/>
    <col min="772" max="772" width="27.85546875" style="251" customWidth="1"/>
    <col min="773" max="1023" width="9.140625" style="251"/>
    <col min="1024" max="1024" width="14.42578125" style="251" customWidth="1"/>
    <col min="1025" max="1025" width="19.85546875" style="251" customWidth="1"/>
    <col min="1026" max="1026" width="27.7109375" style="251" customWidth="1"/>
    <col min="1027" max="1027" width="30.28515625" style="251" bestFit="1" customWidth="1"/>
    <col min="1028" max="1028" width="27.85546875" style="251" customWidth="1"/>
    <col min="1029" max="1279" width="9.140625" style="251"/>
    <col min="1280" max="1280" width="14.42578125" style="251" customWidth="1"/>
    <col min="1281" max="1281" width="19.85546875" style="251" customWidth="1"/>
    <col min="1282" max="1282" width="27.7109375" style="251" customWidth="1"/>
    <col min="1283" max="1283" width="30.28515625" style="251" bestFit="1" customWidth="1"/>
    <col min="1284" max="1284" width="27.85546875" style="251" customWidth="1"/>
    <col min="1285" max="1535" width="9.140625" style="251"/>
    <col min="1536" max="1536" width="14.42578125" style="251" customWidth="1"/>
    <col min="1537" max="1537" width="19.85546875" style="251" customWidth="1"/>
    <col min="1538" max="1538" width="27.7109375" style="251" customWidth="1"/>
    <col min="1539" max="1539" width="30.28515625" style="251" bestFit="1" customWidth="1"/>
    <col min="1540" max="1540" width="27.85546875" style="251" customWidth="1"/>
    <col min="1541" max="1791" width="9.140625" style="251"/>
    <col min="1792" max="1792" width="14.42578125" style="251" customWidth="1"/>
    <col min="1793" max="1793" width="19.85546875" style="251" customWidth="1"/>
    <col min="1794" max="1794" width="27.7109375" style="251" customWidth="1"/>
    <col min="1795" max="1795" width="30.28515625" style="251" bestFit="1" customWidth="1"/>
    <col min="1796" max="1796" width="27.85546875" style="251" customWidth="1"/>
    <col min="1797" max="2047" width="9.140625" style="251"/>
    <col min="2048" max="2048" width="14.42578125" style="251" customWidth="1"/>
    <col min="2049" max="2049" width="19.85546875" style="251" customWidth="1"/>
    <col min="2050" max="2050" width="27.7109375" style="251" customWidth="1"/>
    <col min="2051" max="2051" width="30.28515625" style="251" bestFit="1" customWidth="1"/>
    <col min="2052" max="2052" width="27.85546875" style="251" customWidth="1"/>
    <col min="2053" max="2303" width="9.140625" style="251"/>
    <col min="2304" max="2304" width="14.42578125" style="251" customWidth="1"/>
    <col min="2305" max="2305" width="19.85546875" style="251" customWidth="1"/>
    <col min="2306" max="2306" width="27.7109375" style="251" customWidth="1"/>
    <col min="2307" max="2307" width="30.28515625" style="251" bestFit="1" customWidth="1"/>
    <col min="2308" max="2308" width="27.85546875" style="251" customWidth="1"/>
    <col min="2309" max="2559" width="9.140625" style="251"/>
    <col min="2560" max="2560" width="14.42578125" style="251" customWidth="1"/>
    <col min="2561" max="2561" width="19.85546875" style="251" customWidth="1"/>
    <col min="2562" max="2562" width="27.7109375" style="251" customWidth="1"/>
    <col min="2563" max="2563" width="30.28515625" style="251" bestFit="1" customWidth="1"/>
    <col min="2564" max="2564" width="27.85546875" style="251" customWidth="1"/>
    <col min="2565" max="2815" width="9.140625" style="251"/>
    <col min="2816" max="2816" width="14.42578125" style="251" customWidth="1"/>
    <col min="2817" max="2817" width="19.85546875" style="251" customWidth="1"/>
    <col min="2818" max="2818" width="27.7109375" style="251" customWidth="1"/>
    <col min="2819" max="2819" width="30.28515625" style="251" bestFit="1" customWidth="1"/>
    <col min="2820" max="2820" width="27.85546875" style="251" customWidth="1"/>
    <col min="2821" max="3071" width="9.140625" style="251"/>
    <col min="3072" max="3072" width="14.42578125" style="251" customWidth="1"/>
    <col min="3073" max="3073" width="19.85546875" style="251" customWidth="1"/>
    <col min="3074" max="3074" width="27.7109375" style="251" customWidth="1"/>
    <col min="3075" max="3075" width="30.28515625" style="251" bestFit="1" customWidth="1"/>
    <col min="3076" max="3076" width="27.85546875" style="251" customWidth="1"/>
    <col min="3077" max="3327" width="9.140625" style="251"/>
    <col min="3328" max="3328" width="14.42578125" style="251" customWidth="1"/>
    <col min="3329" max="3329" width="19.85546875" style="251" customWidth="1"/>
    <col min="3330" max="3330" width="27.7109375" style="251" customWidth="1"/>
    <col min="3331" max="3331" width="30.28515625" style="251" bestFit="1" customWidth="1"/>
    <col min="3332" max="3332" width="27.85546875" style="251" customWidth="1"/>
    <col min="3333" max="3583" width="9.140625" style="251"/>
    <col min="3584" max="3584" width="14.42578125" style="251" customWidth="1"/>
    <col min="3585" max="3585" width="19.85546875" style="251" customWidth="1"/>
    <col min="3586" max="3586" width="27.7109375" style="251" customWidth="1"/>
    <col min="3587" max="3587" width="30.28515625" style="251" bestFit="1" customWidth="1"/>
    <col min="3588" max="3588" width="27.85546875" style="251" customWidth="1"/>
    <col min="3589" max="3839" width="9.140625" style="251"/>
    <col min="3840" max="3840" width="14.42578125" style="251" customWidth="1"/>
    <col min="3841" max="3841" width="19.85546875" style="251" customWidth="1"/>
    <col min="3842" max="3842" width="27.7109375" style="251" customWidth="1"/>
    <col min="3843" max="3843" width="30.28515625" style="251" bestFit="1" customWidth="1"/>
    <col min="3844" max="3844" width="27.85546875" style="251" customWidth="1"/>
    <col min="3845" max="4095" width="9.140625" style="251"/>
    <col min="4096" max="4096" width="14.42578125" style="251" customWidth="1"/>
    <col min="4097" max="4097" width="19.85546875" style="251" customWidth="1"/>
    <col min="4098" max="4098" width="27.7109375" style="251" customWidth="1"/>
    <col min="4099" max="4099" width="30.28515625" style="251" bestFit="1" customWidth="1"/>
    <col min="4100" max="4100" width="27.85546875" style="251" customWidth="1"/>
    <col min="4101" max="4351" width="9.140625" style="251"/>
    <col min="4352" max="4352" width="14.42578125" style="251" customWidth="1"/>
    <col min="4353" max="4353" width="19.85546875" style="251" customWidth="1"/>
    <col min="4354" max="4354" width="27.7109375" style="251" customWidth="1"/>
    <col min="4355" max="4355" width="30.28515625" style="251" bestFit="1" customWidth="1"/>
    <col min="4356" max="4356" width="27.85546875" style="251" customWidth="1"/>
    <col min="4357" max="4607" width="9.140625" style="251"/>
    <col min="4608" max="4608" width="14.42578125" style="251" customWidth="1"/>
    <col min="4609" max="4609" width="19.85546875" style="251" customWidth="1"/>
    <col min="4610" max="4610" width="27.7109375" style="251" customWidth="1"/>
    <col min="4611" max="4611" width="30.28515625" style="251" bestFit="1" customWidth="1"/>
    <col min="4612" max="4612" width="27.85546875" style="251" customWidth="1"/>
    <col min="4613" max="4863" width="9.140625" style="251"/>
    <col min="4864" max="4864" width="14.42578125" style="251" customWidth="1"/>
    <col min="4865" max="4865" width="19.85546875" style="251" customWidth="1"/>
    <col min="4866" max="4866" width="27.7109375" style="251" customWidth="1"/>
    <col min="4867" max="4867" width="30.28515625" style="251" bestFit="1" customWidth="1"/>
    <col min="4868" max="4868" width="27.85546875" style="251" customWidth="1"/>
    <col min="4869" max="5119" width="9.140625" style="251"/>
    <col min="5120" max="5120" width="14.42578125" style="251" customWidth="1"/>
    <col min="5121" max="5121" width="19.85546875" style="251" customWidth="1"/>
    <col min="5122" max="5122" width="27.7109375" style="251" customWidth="1"/>
    <col min="5123" max="5123" width="30.28515625" style="251" bestFit="1" customWidth="1"/>
    <col min="5124" max="5124" width="27.85546875" style="251" customWidth="1"/>
    <col min="5125" max="5375" width="9.140625" style="251"/>
    <col min="5376" max="5376" width="14.42578125" style="251" customWidth="1"/>
    <col min="5377" max="5377" width="19.85546875" style="251" customWidth="1"/>
    <col min="5378" max="5378" width="27.7109375" style="251" customWidth="1"/>
    <col min="5379" max="5379" width="30.28515625" style="251" bestFit="1" customWidth="1"/>
    <col min="5380" max="5380" width="27.85546875" style="251" customWidth="1"/>
    <col min="5381" max="5631" width="9.140625" style="251"/>
    <col min="5632" max="5632" width="14.42578125" style="251" customWidth="1"/>
    <col min="5633" max="5633" width="19.85546875" style="251" customWidth="1"/>
    <col min="5634" max="5634" width="27.7109375" style="251" customWidth="1"/>
    <col min="5635" max="5635" width="30.28515625" style="251" bestFit="1" customWidth="1"/>
    <col min="5636" max="5636" width="27.85546875" style="251" customWidth="1"/>
    <col min="5637" max="5887" width="9.140625" style="251"/>
    <col min="5888" max="5888" width="14.42578125" style="251" customWidth="1"/>
    <col min="5889" max="5889" width="19.85546875" style="251" customWidth="1"/>
    <col min="5890" max="5890" width="27.7109375" style="251" customWidth="1"/>
    <col min="5891" max="5891" width="30.28515625" style="251" bestFit="1" customWidth="1"/>
    <col min="5892" max="5892" width="27.85546875" style="251" customWidth="1"/>
    <col min="5893" max="6143" width="9.140625" style="251"/>
    <col min="6144" max="6144" width="14.42578125" style="251" customWidth="1"/>
    <col min="6145" max="6145" width="19.85546875" style="251" customWidth="1"/>
    <col min="6146" max="6146" width="27.7109375" style="251" customWidth="1"/>
    <col min="6147" max="6147" width="30.28515625" style="251" bestFit="1" customWidth="1"/>
    <col min="6148" max="6148" width="27.85546875" style="251" customWidth="1"/>
    <col min="6149" max="6399" width="9.140625" style="251"/>
    <col min="6400" max="6400" width="14.42578125" style="251" customWidth="1"/>
    <col min="6401" max="6401" width="19.85546875" style="251" customWidth="1"/>
    <col min="6402" max="6402" width="27.7109375" style="251" customWidth="1"/>
    <col min="6403" max="6403" width="30.28515625" style="251" bestFit="1" customWidth="1"/>
    <col min="6404" max="6404" width="27.85546875" style="251" customWidth="1"/>
    <col min="6405" max="6655" width="9.140625" style="251"/>
    <col min="6656" max="6656" width="14.42578125" style="251" customWidth="1"/>
    <col min="6657" max="6657" width="19.85546875" style="251" customWidth="1"/>
    <col min="6658" max="6658" width="27.7109375" style="251" customWidth="1"/>
    <col min="6659" max="6659" width="30.28515625" style="251" bestFit="1" customWidth="1"/>
    <col min="6660" max="6660" width="27.85546875" style="251" customWidth="1"/>
    <col min="6661" max="6911" width="9.140625" style="251"/>
    <col min="6912" max="6912" width="14.42578125" style="251" customWidth="1"/>
    <col min="6913" max="6913" width="19.85546875" style="251" customWidth="1"/>
    <col min="6914" max="6914" width="27.7109375" style="251" customWidth="1"/>
    <col min="6915" max="6915" width="30.28515625" style="251" bestFit="1" customWidth="1"/>
    <col min="6916" max="6916" width="27.85546875" style="251" customWidth="1"/>
    <col min="6917" max="7167" width="9.140625" style="251"/>
    <col min="7168" max="7168" width="14.42578125" style="251" customWidth="1"/>
    <col min="7169" max="7169" width="19.85546875" style="251" customWidth="1"/>
    <col min="7170" max="7170" width="27.7109375" style="251" customWidth="1"/>
    <col min="7171" max="7171" width="30.28515625" style="251" bestFit="1" customWidth="1"/>
    <col min="7172" max="7172" width="27.85546875" style="251" customWidth="1"/>
    <col min="7173" max="7423" width="9.140625" style="251"/>
    <col min="7424" max="7424" width="14.42578125" style="251" customWidth="1"/>
    <col min="7425" max="7425" width="19.85546875" style="251" customWidth="1"/>
    <col min="7426" max="7426" width="27.7109375" style="251" customWidth="1"/>
    <col min="7427" max="7427" width="30.28515625" style="251" bestFit="1" customWidth="1"/>
    <col min="7428" max="7428" width="27.85546875" style="251" customWidth="1"/>
    <col min="7429" max="7679" width="9.140625" style="251"/>
    <col min="7680" max="7680" width="14.42578125" style="251" customWidth="1"/>
    <col min="7681" max="7681" width="19.85546875" style="251" customWidth="1"/>
    <col min="7682" max="7682" width="27.7109375" style="251" customWidth="1"/>
    <col min="7683" max="7683" width="30.28515625" style="251" bestFit="1" customWidth="1"/>
    <col min="7684" max="7684" width="27.85546875" style="251" customWidth="1"/>
    <col min="7685" max="7935" width="9.140625" style="251"/>
    <col min="7936" max="7936" width="14.42578125" style="251" customWidth="1"/>
    <col min="7937" max="7937" width="19.85546875" style="251" customWidth="1"/>
    <col min="7938" max="7938" width="27.7109375" style="251" customWidth="1"/>
    <col min="7939" max="7939" width="30.28515625" style="251" bestFit="1" customWidth="1"/>
    <col min="7940" max="7940" width="27.85546875" style="251" customWidth="1"/>
    <col min="7941" max="8191" width="9.140625" style="251"/>
    <col min="8192" max="8192" width="14.42578125" style="251" customWidth="1"/>
    <col min="8193" max="8193" width="19.85546875" style="251" customWidth="1"/>
    <col min="8194" max="8194" width="27.7109375" style="251" customWidth="1"/>
    <col min="8195" max="8195" width="30.28515625" style="251" bestFit="1" customWidth="1"/>
    <col min="8196" max="8196" width="27.85546875" style="251" customWidth="1"/>
    <col min="8197" max="8447" width="9.140625" style="251"/>
    <col min="8448" max="8448" width="14.42578125" style="251" customWidth="1"/>
    <col min="8449" max="8449" width="19.85546875" style="251" customWidth="1"/>
    <col min="8450" max="8450" width="27.7109375" style="251" customWidth="1"/>
    <col min="8451" max="8451" width="30.28515625" style="251" bestFit="1" customWidth="1"/>
    <col min="8452" max="8452" width="27.85546875" style="251" customWidth="1"/>
    <col min="8453" max="8703" width="9.140625" style="251"/>
    <col min="8704" max="8704" width="14.42578125" style="251" customWidth="1"/>
    <col min="8705" max="8705" width="19.85546875" style="251" customWidth="1"/>
    <col min="8706" max="8706" width="27.7109375" style="251" customWidth="1"/>
    <col min="8707" max="8707" width="30.28515625" style="251" bestFit="1" customWidth="1"/>
    <col min="8708" max="8708" width="27.85546875" style="251" customWidth="1"/>
    <col min="8709" max="8959" width="9.140625" style="251"/>
    <col min="8960" max="8960" width="14.42578125" style="251" customWidth="1"/>
    <col min="8961" max="8961" width="19.85546875" style="251" customWidth="1"/>
    <col min="8962" max="8962" width="27.7109375" style="251" customWidth="1"/>
    <col min="8963" max="8963" width="30.28515625" style="251" bestFit="1" customWidth="1"/>
    <col min="8964" max="8964" width="27.85546875" style="251" customWidth="1"/>
    <col min="8965" max="9215" width="9.140625" style="251"/>
    <col min="9216" max="9216" width="14.42578125" style="251" customWidth="1"/>
    <col min="9217" max="9217" width="19.85546875" style="251" customWidth="1"/>
    <col min="9218" max="9218" width="27.7109375" style="251" customWidth="1"/>
    <col min="9219" max="9219" width="30.28515625" style="251" bestFit="1" customWidth="1"/>
    <col min="9220" max="9220" width="27.85546875" style="251" customWidth="1"/>
    <col min="9221" max="9471" width="9.140625" style="251"/>
    <col min="9472" max="9472" width="14.42578125" style="251" customWidth="1"/>
    <col min="9473" max="9473" width="19.85546875" style="251" customWidth="1"/>
    <col min="9474" max="9474" width="27.7109375" style="251" customWidth="1"/>
    <col min="9475" max="9475" width="30.28515625" style="251" bestFit="1" customWidth="1"/>
    <col min="9476" max="9476" width="27.85546875" style="251" customWidth="1"/>
    <col min="9477" max="9727" width="9.140625" style="251"/>
    <col min="9728" max="9728" width="14.42578125" style="251" customWidth="1"/>
    <col min="9729" max="9729" width="19.85546875" style="251" customWidth="1"/>
    <col min="9730" max="9730" width="27.7109375" style="251" customWidth="1"/>
    <col min="9731" max="9731" width="30.28515625" style="251" bestFit="1" customWidth="1"/>
    <col min="9732" max="9732" width="27.85546875" style="251" customWidth="1"/>
    <col min="9733" max="9983" width="9.140625" style="251"/>
    <col min="9984" max="9984" width="14.42578125" style="251" customWidth="1"/>
    <col min="9985" max="9985" width="19.85546875" style="251" customWidth="1"/>
    <col min="9986" max="9986" width="27.7109375" style="251" customWidth="1"/>
    <col min="9987" max="9987" width="30.28515625" style="251" bestFit="1" customWidth="1"/>
    <col min="9988" max="9988" width="27.85546875" style="251" customWidth="1"/>
    <col min="9989" max="10239" width="9.140625" style="251"/>
    <col min="10240" max="10240" width="14.42578125" style="251" customWidth="1"/>
    <col min="10241" max="10241" width="19.85546875" style="251" customWidth="1"/>
    <col min="10242" max="10242" width="27.7109375" style="251" customWidth="1"/>
    <col min="10243" max="10243" width="30.28515625" style="251" bestFit="1" customWidth="1"/>
    <col min="10244" max="10244" width="27.85546875" style="251" customWidth="1"/>
    <col min="10245" max="10495" width="9.140625" style="251"/>
    <col min="10496" max="10496" width="14.42578125" style="251" customWidth="1"/>
    <col min="10497" max="10497" width="19.85546875" style="251" customWidth="1"/>
    <col min="10498" max="10498" width="27.7109375" style="251" customWidth="1"/>
    <col min="10499" max="10499" width="30.28515625" style="251" bestFit="1" customWidth="1"/>
    <col min="10500" max="10500" width="27.85546875" style="251" customWidth="1"/>
    <col min="10501" max="10751" width="9.140625" style="251"/>
    <col min="10752" max="10752" width="14.42578125" style="251" customWidth="1"/>
    <col min="10753" max="10753" width="19.85546875" style="251" customWidth="1"/>
    <col min="10754" max="10754" width="27.7109375" style="251" customWidth="1"/>
    <col min="10755" max="10755" width="30.28515625" style="251" bestFit="1" customWidth="1"/>
    <col min="10756" max="10756" width="27.85546875" style="251" customWidth="1"/>
    <col min="10757" max="11007" width="9.140625" style="251"/>
    <col min="11008" max="11008" width="14.42578125" style="251" customWidth="1"/>
    <col min="11009" max="11009" width="19.85546875" style="251" customWidth="1"/>
    <col min="11010" max="11010" width="27.7109375" style="251" customWidth="1"/>
    <col min="11011" max="11011" width="30.28515625" style="251" bestFit="1" customWidth="1"/>
    <col min="11012" max="11012" width="27.85546875" style="251" customWidth="1"/>
    <col min="11013" max="11263" width="9.140625" style="251"/>
    <col min="11264" max="11264" width="14.42578125" style="251" customWidth="1"/>
    <col min="11265" max="11265" width="19.85546875" style="251" customWidth="1"/>
    <col min="11266" max="11266" width="27.7109375" style="251" customWidth="1"/>
    <col min="11267" max="11267" width="30.28515625" style="251" bestFit="1" customWidth="1"/>
    <col min="11268" max="11268" width="27.85546875" style="251" customWidth="1"/>
    <col min="11269" max="11519" width="9.140625" style="251"/>
    <col min="11520" max="11520" width="14.42578125" style="251" customWidth="1"/>
    <col min="11521" max="11521" width="19.85546875" style="251" customWidth="1"/>
    <col min="11522" max="11522" width="27.7109375" style="251" customWidth="1"/>
    <col min="11523" max="11523" width="30.28515625" style="251" bestFit="1" customWidth="1"/>
    <col min="11524" max="11524" width="27.85546875" style="251" customWidth="1"/>
    <col min="11525" max="11775" width="9.140625" style="251"/>
    <col min="11776" max="11776" width="14.42578125" style="251" customWidth="1"/>
    <col min="11777" max="11777" width="19.85546875" style="251" customWidth="1"/>
    <col min="11778" max="11778" width="27.7109375" style="251" customWidth="1"/>
    <col min="11779" max="11779" width="30.28515625" style="251" bestFit="1" customWidth="1"/>
    <col min="11780" max="11780" width="27.85546875" style="251" customWidth="1"/>
    <col min="11781" max="12031" width="9.140625" style="251"/>
    <col min="12032" max="12032" width="14.42578125" style="251" customWidth="1"/>
    <col min="12033" max="12033" width="19.85546875" style="251" customWidth="1"/>
    <col min="12034" max="12034" width="27.7109375" style="251" customWidth="1"/>
    <col min="12035" max="12035" width="30.28515625" style="251" bestFit="1" customWidth="1"/>
    <col min="12036" max="12036" width="27.85546875" style="251" customWidth="1"/>
    <col min="12037" max="12287" width="9.140625" style="251"/>
    <col min="12288" max="12288" width="14.42578125" style="251" customWidth="1"/>
    <col min="12289" max="12289" width="19.85546875" style="251" customWidth="1"/>
    <col min="12290" max="12290" width="27.7109375" style="251" customWidth="1"/>
    <col min="12291" max="12291" width="30.28515625" style="251" bestFit="1" customWidth="1"/>
    <col min="12292" max="12292" width="27.85546875" style="251" customWidth="1"/>
    <col min="12293" max="12543" width="9.140625" style="251"/>
    <col min="12544" max="12544" width="14.42578125" style="251" customWidth="1"/>
    <col min="12545" max="12545" width="19.85546875" style="251" customWidth="1"/>
    <col min="12546" max="12546" width="27.7109375" style="251" customWidth="1"/>
    <col min="12547" max="12547" width="30.28515625" style="251" bestFit="1" customWidth="1"/>
    <col min="12548" max="12548" width="27.85546875" style="251" customWidth="1"/>
    <col min="12549" max="12799" width="9.140625" style="251"/>
    <col min="12800" max="12800" width="14.42578125" style="251" customWidth="1"/>
    <col min="12801" max="12801" width="19.85546875" style="251" customWidth="1"/>
    <col min="12802" max="12802" width="27.7109375" style="251" customWidth="1"/>
    <col min="12803" max="12803" width="30.28515625" style="251" bestFit="1" customWidth="1"/>
    <col min="12804" max="12804" width="27.85546875" style="251" customWidth="1"/>
    <col min="12805" max="13055" width="9.140625" style="251"/>
    <col min="13056" max="13056" width="14.42578125" style="251" customWidth="1"/>
    <col min="13057" max="13057" width="19.85546875" style="251" customWidth="1"/>
    <col min="13058" max="13058" width="27.7109375" style="251" customWidth="1"/>
    <col min="13059" max="13059" width="30.28515625" style="251" bestFit="1" customWidth="1"/>
    <col min="13060" max="13060" width="27.85546875" style="251" customWidth="1"/>
    <col min="13061" max="13311" width="9.140625" style="251"/>
    <col min="13312" max="13312" width="14.42578125" style="251" customWidth="1"/>
    <col min="13313" max="13313" width="19.85546875" style="251" customWidth="1"/>
    <col min="13314" max="13314" width="27.7109375" style="251" customWidth="1"/>
    <col min="13315" max="13315" width="30.28515625" style="251" bestFit="1" customWidth="1"/>
    <col min="13316" max="13316" width="27.85546875" style="251" customWidth="1"/>
    <col min="13317" max="13567" width="9.140625" style="251"/>
    <col min="13568" max="13568" width="14.42578125" style="251" customWidth="1"/>
    <col min="13569" max="13569" width="19.85546875" style="251" customWidth="1"/>
    <col min="13570" max="13570" width="27.7109375" style="251" customWidth="1"/>
    <col min="13571" max="13571" width="30.28515625" style="251" bestFit="1" customWidth="1"/>
    <col min="13572" max="13572" width="27.85546875" style="251" customWidth="1"/>
    <col min="13573" max="13823" width="9.140625" style="251"/>
    <col min="13824" max="13824" width="14.42578125" style="251" customWidth="1"/>
    <col min="13825" max="13825" width="19.85546875" style="251" customWidth="1"/>
    <col min="13826" max="13826" width="27.7109375" style="251" customWidth="1"/>
    <col min="13827" max="13827" width="30.28515625" style="251" bestFit="1" customWidth="1"/>
    <col min="13828" max="13828" width="27.85546875" style="251" customWidth="1"/>
    <col min="13829" max="14079" width="9.140625" style="251"/>
    <col min="14080" max="14080" width="14.42578125" style="251" customWidth="1"/>
    <col min="14081" max="14081" width="19.85546875" style="251" customWidth="1"/>
    <col min="14082" max="14082" width="27.7109375" style="251" customWidth="1"/>
    <col min="14083" max="14083" width="30.28515625" style="251" bestFit="1" customWidth="1"/>
    <col min="14084" max="14084" width="27.85546875" style="251" customWidth="1"/>
    <col min="14085" max="14335" width="9.140625" style="251"/>
    <col min="14336" max="14336" width="14.42578125" style="251" customWidth="1"/>
    <col min="14337" max="14337" width="19.85546875" style="251" customWidth="1"/>
    <col min="14338" max="14338" width="27.7109375" style="251" customWidth="1"/>
    <col min="14339" max="14339" width="30.28515625" style="251" bestFit="1" customWidth="1"/>
    <col min="14340" max="14340" width="27.85546875" style="251" customWidth="1"/>
    <col min="14341" max="14591" width="9.140625" style="251"/>
    <col min="14592" max="14592" width="14.42578125" style="251" customWidth="1"/>
    <col min="14593" max="14593" width="19.85546875" style="251" customWidth="1"/>
    <col min="14594" max="14594" width="27.7109375" style="251" customWidth="1"/>
    <col min="14595" max="14595" width="30.28515625" style="251" bestFit="1" customWidth="1"/>
    <col min="14596" max="14596" width="27.85546875" style="251" customWidth="1"/>
    <col min="14597" max="14847" width="9.140625" style="251"/>
    <col min="14848" max="14848" width="14.42578125" style="251" customWidth="1"/>
    <col min="14849" max="14849" width="19.85546875" style="251" customWidth="1"/>
    <col min="14850" max="14850" width="27.7109375" style="251" customWidth="1"/>
    <col min="14851" max="14851" width="30.28515625" style="251" bestFit="1" customWidth="1"/>
    <col min="14852" max="14852" width="27.85546875" style="251" customWidth="1"/>
    <col min="14853" max="15103" width="9.140625" style="251"/>
    <col min="15104" max="15104" width="14.42578125" style="251" customWidth="1"/>
    <col min="15105" max="15105" width="19.85546875" style="251" customWidth="1"/>
    <col min="15106" max="15106" width="27.7109375" style="251" customWidth="1"/>
    <col min="15107" max="15107" width="30.28515625" style="251" bestFit="1" customWidth="1"/>
    <col min="15108" max="15108" width="27.85546875" style="251" customWidth="1"/>
    <col min="15109" max="15359" width="9.140625" style="251"/>
    <col min="15360" max="15360" width="14.42578125" style="251" customWidth="1"/>
    <col min="15361" max="15361" width="19.85546875" style="251" customWidth="1"/>
    <col min="15362" max="15362" width="27.7109375" style="251" customWidth="1"/>
    <col min="15363" max="15363" width="30.28515625" style="251" bestFit="1" customWidth="1"/>
    <col min="15364" max="15364" width="27.85546875" style="251" customWidth="1"/>
    <col min="15365" max="15615" width="9.140625" style="251"/>
    <col min="15616" max="15616" width="14.42578125" style="251" customWidth="1"/>
    <col min="15617" max="15617" width="19.85546875" style="251" customWidth="1"/>
    <col min="15618" max="15618" width="27.7109375" style="251" customWidth="1"/>
    <col min="15619" max="15619" width="30.28515625" style="251" bestFit="1" customWidth="1"/>
    <col min="15620" max="15620" width="27.85546875" style="251" customWidth="1"/>
    <col min="15621" max="15871" width="9.140625" style="251"/>
    <col min="15872" max="15872" width="14.42578125" style="251" customWidth="1"/>
    <col min="15873" max="15873" width="19.85546875" style="251" customWidth="1"/>
    <col min="15874" max="15874" width="27.7109375" style="251" customWidth="1"/>
    <col min="15875" max="15875" width="30.28515625" style="251" bestFit="1" customWidth="1"/>
    <col min="15876" max="15876" width="27.85546875" style="251" customWidth="1"/>
    <col min="15877" max="16127" width="9.140625" style="251"/>
    <col min="16128" max="16128" width="14.42578125" style="251" customWidth="1"/>
    <col min="16129" max="16129" width="19.85546875" style="251" customWidth="1"/>
    <col min="16130" max="16130" width="27.7109375" style="251" customWidth="1"/>
    <col min="16131" max="16131" width="30.28515625" style="251" bestFit="1" customWidth="1"/>
    <col min="16132" max="16132" width="27.85546875" style="251" customWidth="1"/>
    <col min="16133" max="16384" width="9.140625" style="251"/>
  </cols>
  <sheetData>
    <row r="1" spans="1:7" ht="23.25">
      <c r="A1" s="480" t="s">
        <v>214</v>
      </c>
    </row>
    <row r="2" spans="1:7" ht="15.75" thickBot="1"/>
    <row r="3" spans="1:7" ht="16.5" thickBot="1">
      <c r="A3" s="481">
        <f>A6+A17</f>
        <v>0</v>
      </c>
      <c r="B3" s="482" t="s">
        <v>215</v>
      </c>
    </row>
    <row r="5" spans="1:7" ht="15.75" thickBot="1"/>
    <row r="6" spans="1:7" ht="16.5" thickBot="1">
      <c r="A6" s="481">
        <f>SUM(A9:A14)</f>
        <v>0</v>
      </c>
      <c r="B6" s="597" t="s">
        <v>216</v>
      </c>
      <c r="C6" s="598"/>
    </row>
    <row r="7" spans="1:7" ht="15.75" thickBot="1"/>
    <row r="8" spans="1:7" ht="15.75" thickBot="1">
      <c r="A8" s="483" t="s">
        <v>217</v>
      </c>
      <c r="B8" s="343" t="s">
        <v>218</v>
      </c>
      <c r="C8" s="344" t="s">
        <v>219</v>
      </c>
      <c r="D8" s="344" t="s">
        <v>220</v>
      </c>
      <c r="E8" s="344" t="s">
        <v>221</v>
      </c>
      <c r="F8" s="345" t="s">
        <v>222</v>
      </c>
      <c r="G8" s="345" t="s">
        <v>223</v>
      </c>
    </row>
    <row r="9" spans="1:7">
      <c r="A9" s="484">
        <v>0</v>
      </c>
      <c r="B9" s="347"/>
      <c r="C9" s="348"/>
      <c r="D9" s="348"/>
      <c r="E9" s="349"/>
      <c r="F9" s="349"/>
      <c r="G9" s="349"/>
    </row>
    <row r="10" spans="1:7">
      <c r="A10" s="485">
        <v>0</v>
      </c>
      <c r="B10" s="351"/>
      <c r="C10" s="352"/>
      <c r="D10" s="352"/>
      <c r="E10" s="353"/>
      <c r="F10" s="353"/>
      <c r="G10" s="353"/>
    </row>
    <row r="11" spans="1:7">
      <c r="A11" s="485">
        <v>0</v>
      </c>
      <c r="B11" s="351"/>
      <c r="C11" s="352"/>
      <c r="D11" s="352"/>
      <c r="E11" s="353"/>
      <c r="F11" s="353"/>
      <c r="G11" s="353"/>
    </row>
    <row r="12" spans="1:7">
      <c r="A12" s="485">
        <v>0</v>
      </c>
      <c r="B12" s="354"/>
      <c r="C12" s="352"/>
      <c r="D12" s="352"/>
      <c r="E12" s="353"/>
      <c r="F12" s="353"/>
      <c r="G12" s="353"/>
    </row>
    <row r="13" spans="1:7">
      <c r="A13" s="485">
        <v>0</v>
      </c>
      <c r="B13" s="354"/>
      <c r="C13" s="352"/>
      <c r="D13" s="352"/>
      <c r="E13" s="353"/>
      <c r="F13" s="353"/>
      <c r="G13" s="353"/>
    </row>
    <row r="14" spans="1:7" ht="15.75" thickBot="1">
      <c r="A14" s="486">
        <v>0</v>
      </c>
      <c r="B14" s="487"/>
      <c r="C14" s="488"/>
      <c r="D14" s="488"/>
      <c r="E14" s="489"/>
      <c r="F14" s="489"/>
      <c r="G14" s="489"/>
    </row>
    <row r="15" spans="1:7">
      <c r="A15" s="490"/>
      <c r="B15" s="340"/>
      <c r="C15" s="250"/>
      <c r="D15" s="250"/>
      <c r="E15" s="491"/>
      <c r="F15" s="491"/>
      <c r="G15" s="491"/>
    </row>
    <row r="16" spans="1:7" ht="15.75" thickBot="1">
      <c r="C16" s="250"/>
      <c r="D16" s="339"/>
      <c r="E16" s="250"/>
      <c r="F16" s="250"/>
      <c r="G16" s="250"/>
    </row>
    <row r="17" spans="1:7" ht="16.5" thickBot="1">
      <c r="A17" s="481">
        <f>SUM(A20:A1048576)</f>
        <v>0</v>
      </c>
      <c r="B17" s="597" t="s">
        <v>224</v>
      </c>
      <c r="C17" s="598"/>
      <c r="D17" s="339"/>
      <c r="E17" s="250"/>
      <c r="F17" s="250"/>
      <c r="G17" s="250"/>
    </row>
    <row r="18" spans="1:7" ht="15.75" thickBot="1">
      <c r="A18" s="340"/>
      <c r="B18" s="341"/>
      <c r="C18" s="250"/>
      <c r="D18" s="339"/>
      <c r="E18" s="250"/>
      <c r="F18" s="250"/>
      <c r="G18" s="250"/>
    </row>
    <row r="19" spans="1:7" ht="15.75" thickBot="1">
      <c r="A19" s="342" t="s">
        <v>217</v>
      </c>
      <c r="B19" s="343" t="s">
        <v>218</v>
      </c>
      <c r="C19" s="344" t="s">
        <v>219</v>
      </c>
      <c r="D19" s="344" t="s">
        <v>220</v>
      </c>
      <c r="E19" s="344" t="s">
        <v>225</v>
      </c>
      <c r="F19" s="345" t="s">
        <v>226</v>
      </c>
      <c r="G19" s="345" t="s">
        <v>223</v>
      </c>
    </row>
    <row r="20" spans="1:7">
      <c r="A20" s="346">
        <v>0</v>
      </c>
      <c r="B20" s="347"/>
      <c r="C20" s="348"/>
      <c r="D20" s="348"/>
      <c r="E20" s="349"/>
      <c r="F20" s="349"/>
      <c r="G20" s="349"/>
    </row>
    <row r="21" spans="1:7">
      <c r="A21" s="350">
        <v>0</v>
      </c>
      <c r="B21" s="351"/>
      <c r="C21" s="352"/>
      <c r="D21" s="352"/>
      <c r="E21" s="353"/>
      <c r="F21" s="353"/>
      <c r="G21" s="353"/>
    </row>
    <row r="22" spans="1:7">
      <c r="A22" s="350">
        <v>0</v>
      </c>
      <c r="B22" s="351"/>
      <c r="C22" s="352"/>
      <c r="D22" s="352"/>
      <c r="E22" s="353"/>
      <c r="F22" s="353"/>
      <c r="G22" s="353"/>
    </row>
    <row r="23" spans="1:7">
      <c r="A23" s="350">
        <v>0</v>
      </c>
      <c r="B23" s="354"/>
      <c r="C23" s="352"/>
      <c r="D23" s="352"/>
      <c r="E23" s="353"/>
      <c r="F23" s="353"/>
      <c r="G23" s="353"/>
    </row>
    <row r="24" spans="1:7">
      <c r="A24" s="350">
        <v>0</v>
      </c>
      <c r="B24" s="354"/>
      <c r="C24" s="352"/>
      <c r="D24" s="352"/>
      <c r="E24" s="353"/>
      <c r="F24" s="353"/>
      <c r="G24" s="353"/>
    </row>
    <row r="25" spans="1:7">
      <c r="A25" s="350">
        <v>0</v>
      </c>
      <c r="B25" s="354"/>
      <c r="C25" s="352"/>
      <c r="D25" s="352"/>
      <c r="E25" s="353"/>
      <c r="F25" s="353"/>
      <c r="G25" s="353"/>
    </row>
    <row r="26" spans="1:7">
      <c r="A26" s="350">
        <v>0</v>
      </c>
      <c r="B26" s="354"/>
      <c r="C26" s="352"/>
      <c r="D26" s="352"/>
      <c r="E26" s="353"/>
      <c r="F26" s="353"/>
      <c r="G26" s="353"/>
    </row>
    <row r="27" spans="1:7">
      <c r="A27" s="350">
        <v>0</v>
      </c>
      <c r="B27" s="354"/>
      <c r="C27" s="352"/>
      <c r="D27" s="352"/>
      <c r="E27" s="353"/>
      <c r="F27" s="353"/>
      <c r="G27" s="353"/>
    </row>
    <row r="28" spans="1:7">
      <c r="A28" s="350">
        <v>0</v>
      </c>
      <c r="B28" s="354"/>
      <c r="C28" s="352"/>
      <c r="D28" s="352"/>
      <c r="E28" s="353"/>
      <c r="F28" s="353"/>
      <c r="G28" s="353"/>
    </row>
    <row r="29" spans="1:7">
      <c r="A29" s="350">
        <v>0</v>
      </c>
      <c r="B29" s="354"/>
      <c r="C29" s="352"/>
      <c r="D29" s="352"/>
      <c r="E29" s="353"/>
      <c r="F29" s="353"/>
      <c r="G29" s="353"/>
    </row>
    <row r="30" spans="1:7">
      <c r="A30" s="350">
        <v>0</v>
      </c>
      <c r="B30" s="354"/>
      <c r="C30" s="352"/>
      <c r="D30" s="352"/>
      <c r="E30" s="353"/>
      <c r="F30" s="353"/>
      <c r="G30" s="353"/>
    </row>
    <row r="31" spans="1:7">
      <c r="A31" s="350">
        <v>0</v>
      </c>
      <c r="B31" s="354"/>
      <c r="C31" s="352"/>
      <c r="D31" s="352"/>
      <c r="E31" s="353"/>
      <c r="F31" s="353"/>
      <c r="G31" s="353"/>
    </row>
    <row r="32" spans="1:7">
      <c r="A32" s="350">
        <v>0</v>
      </c>
      <c r="B32" s="354"/>
      <c r="C32" s="352"/>
      <c r="D32" s="352"/>
      <c r="E32" s="353"/>
      <c r="F32" s="353"/>
      <c r="G32" s="353"/>
    </row>
    <row r="33" spans="1:7">
      <c r="A33" s="350">
        <v>0</v>
      </c>
      <c r="B33" s="354"/>
      <c r="C33" s="352"/>
      <c r="D33" s="352"/>
      <c r="E33" s="353"/>
      <c r="F33" s="353"/>
      <c r="G33" s="353"/>
    </row>
    <row r="34" spans="1:7">
      <c r="A34" s="350">
        <v>0</v>
      </c>
      <c r="B34" s="354"/>
      <c r="C34" s="352"/>
      <c r="D34" s="352"/>
      <c r="E34" s="353"/>
      <c r="F34" s="353"/>
      <c r="G34" s="353"/>
    </row>
    <row r="35" spans="1:7">
      <c r="A35" s="350">
        <v>0</v>
      </c>
      <c r="B35" s="354"/>
      <c r="C35" s="352"/>
      <c r="D35" s="352"/>
      <c r="E35" s="353"/>
      <c r="F35" s="353"/>
      <c r="G35" s="353"/>
    </row>
    <row r="36" spans="1:7">
      <c r="A36" s="350">
        <v>0</v>
      </c>
      <c r="B36" s="354"/>
      <c r="C36" s="352"/>
      <c r="D36" s="352"/>
      <c r="E36" s="353"/>
      <c r="F36" s="353"/>
      <c r="G36" s="353"/>
    </row>
    <row r="37" spans="1:7">
      <c r="A37" s="350">
        <v>0</v>
      </c>
      <c r="B37" s="354"/>
      <c r="C37" s="352"/>
      <c r="D37" s="352"/>
      <c r="E37" s="353"/>
      <c r="F37" s="353"/>
      <c r="G37" s="353"/>
    </row>
    <row r="38" spans="1:7">
      <c r="A38" s="350">
        <v>0</v>
      </c>
      <c r="B38" s="354"/>
      <c r="C38" s="352"/>
      <c r="D38" s="352"/>
      <c r="E38" s="353"/>
      <c r="F38" s="353"/>
      <c r="G38" s="353"/>
    </row>
    <row r="39" spans="1:7">
      <c r="A39" s="350">
        <v>0</v>
      </c>
      <c r="B39" s="354"/>
      <c r="C39" s="352"/>
      <c r="D39" s="352"/>
      <c r="E39" s="353"/>
      <c r="F39" s="353"/>
      <c r="G39" s="353"/>
    </row>
    <row r="40" spans="1:7">
      <c r="A40" s="350">
        <v>0</v>
      </c>
      <c r="B40" s="354"/>
      <c r="C40" s="352"/>
      <c r="D40" s="352"/>
      <c r="E40" s="353"/>
      <c r="F40" s="353"/>
      <c r="G40" s="353"/>
    </row>
    <row r="41" spans="1:7">
      <c r="A41" s="350">
        <v>0</v>
      </c>
      <c r="B41" s="354"/>
      <c r="C41" s="352"/>
      <c r="D41" s="352"/>
      <c r="E41" s="353"/>
      <c r="F41" s="353"/>
      <c r="G41" s="353"/>
    </row>
    <row r="42" spans="1:7">
      <c r="A42" s="350">
        <v>0</v>
      </c>
      <c r="B42" s="354"/>
      <c r="C42" s="352"/>
      <c r="D42" s="352"/>
      <c r="E42" s="353"/>
      <c r="F42" s="353"/>
      <c r="G42" s="353"/>
    </row>
    <row r="43" spans="1:7">
      <c r="A43" s="350">
        <v>0</v>
      </c>
      <c r="B43" s="354"/>
      <c r="C43" s="352"/>
      <c r="D43" s="352"/>
      <c r="E43" s="353"/>
      <c r="F43" s="353"/>
      <c r="G43" s="353"/>
    </row>
    <row r="44" spans="1:7">
      <c r="A44" s="350">
        <v>0</v>
      </c>
      <c r="B44" s="354"/>
      <c r="C44" s="352"/>
      <c r="D44" s="352"/>
      <c r="E44" s="353"/>
      <c r="F44" s="353"/>
      <c r="G44" s="353"/>
    </row>
    <row r="45" spans="1:7">
      <c r="A45" s="350">
        <v>0</v>
      </c>
      <c r="B45" s="354"/>
      <c r="C45" s="352"/>
      <c r="D45" s="352"/>
      <c r="E45" s="353"/>
      <c r="F45" s="353"/>
      <c r="G45" s="353"/>
    </row>
    <row r="46" spans="1:7">
      <c r="A46" s="350">
        <v>0</v>
      </c>
      <c r="B46" s="354"/>
      <c r="C46" s="352"/>
      <c r="D46" s="352"/>
      <c r="E46" s="353"/>
      <c r="F46" s="353"/>
      <c r="G46" s="353"/>
    </row>
    <row r="47" spans="1:7">
      <c r="A47" s="350">
        <v>0</v>
      </c>
      <c r="B47" s="354"/>
      <c r="C47" s="352"/>
      <c r="D47" s="352"/>
      <c r="E47" s="353"/>
      <c r="F47" s="353"/>
      <c r="G47" s="353"/>
    </row>
    <row r="48" spans="1:7">
      <c r="A48" s="350">
        <v>0</v>
      </c>
      <c r="B48" s="354"/>
      <c r="C48" s="352"/>
      <c r="D48" s="352"/>
      <c r="E48" s="353"/>
      <c r="F48" s="353"/>
      <c r="G48" s="353"/>
    </row>
    <row r="49" spans="1:7">
      <c r="A49" s="350">
        <v>0</v>
      </c>
      <c r="B49" s="354"/>
      <c r="C49" s="352"/>
      <c r="D49" s="352"/>
      <c r="E49" s="353"/>
      <c r="F49" s="353"/>
      <c r="G49" s="353"/>
    </row>
    <row r="50" spans="1:7">
      <c r="A50" s="350">
        <v>0</v>
      </c>
      <c r="B50" s="354"/>
      <c r="C50" s="352"/>
      <c r="D50" s="352"/>
      <c r="E50" s="353"/>
      <c r="F50" s="353"/>
      <c r="G50" s="353"/>
    </row>
    <row r="51" spans="1:7">
      <c r="A51" s="350">
        <v>0</v>
      </c>
      <c r="B51" s="354"/>
      <c r="C51" s="352"/>
      <c r="D51" s="352"/>
      <c r="E51" s="353"/>
      <c r="F51" s="353"/>
      <c r="G51" s="353"/>
    </row>
    <row r="52" spans="1:7">
      <c r="A52" s="350">
        <v>0</v>
      </c>
      <c r="B52" s="354"/>
      <c r="C52" s="352"/>
      <c r="D52" s="352"/>
      <c r="E52" s="353"/>
      <c r="F52" s="353"/>
      <c r="G52" s="353"/>
    </row>
    <row r="53" spans="1:7">
      <c r="A53" s="350">
        <v>0</v>
      </c>
      <c r="B53" s="354"/>
      <c r="C53" s="352"/>
      <c r="D53" s="352"/>
      <c r="E53" s="353"/>
      <c r="F53" s="353"/>
      <c r="G53" s="353"/>
    </row>
    <row r="54" spans="1:7">
      <c r="A54" s="350">
        <v>0</v>
      </c>
      <c r="B54" s="354"/>
      <c r="C54" s="352"/>
      <c r="D54" s="352"/>
      <c r="E54" s="353"/>
      <c r="F54" s="353"/>
      <c r="G54" s="353"/>
    </row>
    <row r="55" spans="1:7">
      <c r="A55" s="350">
        <v>0</v>
      </c>
      <c r="B55" s="354"/>
      <c r="C55" s="352"/>
      <c r="D55" s="352"/>
      <c r="E55" s="353"/>
      <c r="F55" s="353"/>
      <c r="G55" s="353"/>
    </row>
    <row r="56" spans="1:7">
      <c r="A56" s="350">
        <v>0</v>
      </c>
      <c r="B56" s="354"/>
      <c r="C56" s="352"/>
      <c r="D56" s="352"/>
      <c r="E56" s="353"/>
      <c r="F56" s="353"/>
      <c r="G56" s="353"/>
    </row>
    <row r="57" spans="1:7">
      <c r="A57" s="350">
        <v>0</v>
      </c>
      <c r="B57" s="354"/>
      <c r="C57" s="352"/>
      <c r="D57" s="352"/>
      <c r="E57" s="353"/>
      <c r="F57" s="353"/>
      <c r="G57" s="353"/>
    </row>
    <row r="58" spans="1:7">
      <c r="A58" s="350">
        <v>0</v>
      </c>
      <c r="B58" s="354"/>
      <c r="C58" s="352"/>
      <c r="D58" s="352"/>
      <c r="E58" s="353"/>
      <c r="F58" s="353"/>
      <c r="G58" s="353"/>
    </row>
    <row r="59" spans="1:7">
      <c r="A59" s="350">
        <v>0</v>
      </c>
      <c r="B59" s="354"/>
      <c r="C59" s="352"/>
      <c r="D59" s="352"/>
      <c r="E59" s="353"/>
      <c r="F59" s="353"/>
      <c r="G59" s="353"/>
    </row>
    <row r="60" spans="1:7">
      <c r="A60" s="350">
        <v>0</v>
      </c>
      <c r="B60" s="354"/>
      <c r="C60" s="352"/>
      <c r="D60" s="352"/>
      <c r="E60" s="353"/>
      <c r="F60" s="353"/>
      <c r="G60" s="353"/>
    </row>
    <row r="61" spans="1:7">
      <c r="A61" s="350">
        <v>0</v>
      </c>
      <c r="B61" s="354"/>
      <c r="C61" s="352"/>
      <c r="D61" s="352"/>
      <c r="E61" s="353"/>
      <c r="F61" s="353"/>
      <c r="G61" s="353"/>
    </row>
  </sheetData>
  <sheetProtection formatCells="0" formatColumns="0" formatRows="0" insertColumns="0" insertRows="0" insertHyperlinks="0" deleteColumns="0" deleteRows="0" sort="0" autoFilter="0" pivotTables="0"/>
  <mergeCells count="2">
    <mergeCell ref="B6:C6"/>
    <mergeCell ref="B17:C17"/>
  </mergeCells>
  <pageMargins left="0.7" right="0.7" top="0.75" bottom="0.75" header="0.3" footer="0.3"/>
  <pageSetup scale="65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5658555017B48B6838EB91DFF18E1" ma:contentTypeVersion="0" ma:contentTypeDescription="Create a new document." ma:contentTypeScope="" ma:versionID="7b674f46f4212c317e596bd29fa58239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702D3F3-584E-457D-9B1C-A2F6F12E9C68}"/>
</file>

<file path=customXml/itemProps2.xml><?xml version="1.0" encoding="utf-8"?>
<ds:datastoreItem xmlns:ds="http://schemas.openxmlformats.org/officeDocument/2006/customXml" ds:itemID="{79CC0740-732D-4EB6-87EA-52100D79E60E}"/>
</file>

<file path=customXml/itemProps3.xml><?xml version="1.0" encoding="utf-8"?>
<ds:datastoreItem xmlns:ds="http://schemas.openxmlformats.org/officeDocument/2006/customXml" ds:itemID="{104186C1-ED3D-470C-A0FB-AF62E7AF2A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Jim Frazee</Manager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Debt &amp; Income Worksheet QM</dc:title>
  <dc:subject>Debt &amp; Income Worksheet QM</dc:subject>
  <dc:creator>Bryan Lecy</dc:creator>
  <cp:keywords/>
  <dc:description/>
  <cp:lastModifiedBy>Edward Lam</cp:lastModifiedBy>
  <cp:revision/>
  <dcterms:created xsi:type="dcterms:W3CDTF">2007-12-26T18:50:15Z</dcterms:created>
  <dcterms:modified xsi:type="dcterms:W3CDTF">2026-05-12T16:32:36Z</dcterms:modified>
  <cp:category/>
  <cp:contentStatus/>
</cp:coreProperties>
</file>